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5320" windowHeight="12270"/>
  </bookViews>
  <sheets>
    <sheet name="1" sheetId="1" r:id="rId1"/>
  </sheets>
  <definedNames>
    <definedName name="_xlnm.Print_Titles" localSheetId="0">'1'!$2:$3</definedName>
    <definedName name="_xlnm.Print_Area" localSheetId="0">'1'!$A$1:$H$58</definedName>
  </definedNames>
  <calcPr calcId="145621"/>
</workbook>
</file>

<file path=xl/calcChain.xml><?xml version="1.0" encoding="utf-8"?>
<calcChain xmlns="http://schemas.openxmlformats.org/spreadsheetml/2006/main">
  <c r="D27" i="1" l="1"/>
  <c r="F17" i="1"/>
  <c r="G17" i="1"/>
  <c r="G14" i="1"/>
  <c r="G15" i="1"/>
  <c r="F15" i="1"/>
  <c r="E32" i="1" l="1"/>
  <c r="C19" i="1" l="1"/>
  <c r="G28" i="1"/>
  <c r="G27" i="1"/>
  <c r="D20" i="1"/>
  <c r="E20" i="1"/>
  <c r="C20" i="1"/>
  <c r="F24" i="1"/>
  <c r="G24" i="1"/>
  <c r="F25" i="1"/>
  <c r="G25" i="1"/>
  <c r="F26" i="1"/>
  <c r="G26" i="1"/>
  <c r="D29" i="1" l="1"/>
  <c r="D19" i="1" s="1"/>
  <c r="E29" i="1"/>
  <c r="E19" i="1" s="1"/>
  <c r="C29" i="1"/>
  <c r="D12" i="1"/>
  <c r="D5" i="1" s="1"/>
  <c r="C12" i="1"/>
  <c r="D6" i="1"/>
  <c r="E6" i="1"/>
  <c r="C6" i="1"/>
  <c r="E52" i="1" l="1"/>
  <c r="D52" i="1"/>
  <c r="E12" i="1" l="1"/>
  <c r="E5" i="1" l="1"/>
  <c r="C5" i="1"/>
  <c r="G42" i="1" l="1"/>
  <c r="G43" i="1"/>
  <c r="G44" i="1"/>
  <c r="G45" i="1"/>
  <c r="G46" i="1"/>
  <c r="G47" i="1"/>
  <c r="G48" i="1"/>
  <c r="G49" i="1"/>
  <c r="G50" i="1"/>
  <c r="G51" i="1"/>
  <c r="F6" i="1" l="1"/>
  <c r="G41" i="1" l="1"/>
  <c r="F41" i="1"/>
  <c r="F42" i="1" l="1"/>
  <c r="F44" i="1"/>
  <c r="F46" i="1"/>
  <c r="F47" i="1"/>
  <c r="F48" i="1"/>
  <c r="F49" i="1"/>
  <c r="F50" i="1"/>
  <c r="F51" i="1"/>
  <c r="F43" i="1"/>
  <c r="C52" i="1"/>
  <c r="H44" i="1" l="1"/>
  <c r="H42" i="1"/>
  <c r="H47" i="1"/>
  <c r="H51" i="1"/>
  <c r="H43" i="1"/>
  <c r="H48" i="1"/>
  <c r="H41" i="1"/>
  <c r="H45" i="1"/>
  <c r="H49" i="1"/>
  <c r="H46" i="1"/>
  <c r="H50" i="1"/>
  <c r="G52" i="1"/>
  <c r="F52" i="1"/>
  <c r="F9" i="1"/>
  <c r="H52" i="1" l="1"/>
  <c r="D35" i="1" l="1"/>
  <c r="D54" i="1" s="1"/>
  <c r="F14" i="1"/>
  <c r="F8" i="1"/>
  <c r="G8" i="1"/>
  <c r="F12" i="1" l="1"/>
  <c r="G9" i="1"/>
  <c r="G23" i="1"/>
  <c r="F23" i="1"/>
  <c r="G22" i="1"/>
  <c r="F22" i="1"/>
  <c r="G11" i="1"/>
  <c r="F11" i="1"/>
  <c r="G7" i="1"/>
  <c r="F7" i="1"/>
  <c r="E35" i="1" l="1"/>
  <c r="G21" i="1"/>
  <c r="F21" i="1"/>
  <c r="G10" i="1"/>
  <c r="F10" i="1"/>
  <c r="G16" i="1"/>
  <c r="F16" i="1"/>
  <c r="H28" i="1" l="1"/>
  <c r="H27" i="1"/>
  <c r="H24" i="1"/>
  <c r="H26" i="1"/>
  <c r="H25" i="1"/>
  <c r="H34" i="1"/>
  <c r="H33" i="1"/>
  <c r="H31" i="1"/>
  <c r="E54" i="1"/>
  <c r="F5" i="1"/>
  <c r="C35" i="1"/>
  <c r="C54" i="1" s="1"/>
  <c r="G5" i="1"/>
  <c r="G12" i="1"/>
  <c r="G20" i="1"/>
  <c r="F20" i="1"/>
  <c r="G6" i="1"/>
  <c r="H13" i="1"/>
  <c r="G13" i="1"/>
  <c r="F13" i="1"/>
  <c r="G35" i="1" l="1"/>
  <c r="H6" i="1"/>
  <c r="H20" i="1"/>
  <c r="H19" i="1"/>
  <c r="G19" i="1"/>
  <c r="F19" i="1"/>
  <c r="H14" i="1"/>
  <c r="H8" i="1"/>
  <c r="H18" i="1"/>
  <c r="H32" i="1"/>
  <c r="H22" i="1"/>
  <c r="H7" i="1"/>
  <c r="H9" i="1"/>
  <c r="H17" i="1"/>
  <c r="H11" i="1"/>
  <c r="H23" i="1"/>
  <c r="H15" i="1"/>
  <c r="H5" i="1"/>
  <c r="H10" i="1"/>
  <c r="H16" i="1"/>
  <c r="H21" i="1"/>
  <c r="F35" i="1"/>
  <c r="H12" i="1"/>
</calcChain>
</file>

<file path=xl/sharedStrings.xml><?xml version="1.0" encoding="utf-8"?>
<sst xmlns="http://schemas.openxmlformats.org/spreadsheetml/2006/main" count="119" uniqueCount="97">
  <si>
    <t>Наименование доходов</t>
  </si>
  <si>
    <t>Уточненный план на год</t>
  </si>
  <si>
    <t>Коды бюджетной классификации Российской Федерации</t>
  </si>
  <si>
    <t>Исполнено</t>
  </si>
  <si>
    <t>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</si>
  <si>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</si>
  <si>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</si>
  <si>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</si>
  <si>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</si>
  <si>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</si>
  <si>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</si>
  <si>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</si>
  <si>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</si>
  <si>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</si>
  <si>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</si>
  <si>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</si>
  <si>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</si>
  <si>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</si>
  <si>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</si>
  <si>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</si>
  <si>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</si>
  <si>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</si>
  <si>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</si>
  <si>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</si>
  <si>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</si>
  <si>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</si>
  <si>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</si>
  <si>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</si>
  <si>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 xml:space="preserve">Прочие неналоговые доходы 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</si>
  <si>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</si>
  <si>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</si>
  <si>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</si>
  <si>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</si>
  <si>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</si>
  <si>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</si>
  <si>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Субвенции бюджетам субъектов Российской Федерации и муниципальных образований</t>
  </si>
  <si>
    <t>Безвозмездные поступления от негосударственных организаций</t>
  </si>
  <si>
    <t>000 2 04 00000 00 0000 180</t>
  </si>
  <si>
    <t xml:space="preserve">Прочие безвозмездные поступления </t>
  </si>
  <si>
    <t>000 2 07 00000 00 0000 180</t>
  </si>
  <si>
    <t>000 2 18 00000 00 0000 180</t>
  </si>
  <si>
    <t>Возврат остатков субсидий, субвенций и иных межбюджетных трансфертов, имеющих целевое назначение прошлых лет</t>
  </si>
  <si>
    <t>Возрат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</si>
  <si>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</si>
  <si>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</si>
  <si>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% исполнения к кассовому плану</t>
  </si>
  <si>
    <t>% исполнения к годовому плану</t>
  </si>
  <si>
    <t>Удель-ный вес</t>
  </si>
  <si>
    <t xml:space="preserve">Наименование </t>
  </si>
  <si>
    <t>Раздел</t>
  </si>
  <si>
    <t>Освоение бюджетных ассигнований  по разделам и подразделам, классификации расходов бюджета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</si>
  <si>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</si>
  <si>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</si>
  <si>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</si>
  <si>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</si>
  <si>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</si>
  <si>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</si>
  <si>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</si>
  <si>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</si>
  <si>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</si>
  <si>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</si>
  <si>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</si>
  <si>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</si>
  <si>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</si>
  <si>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</si>
  <si>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</si>
  <si>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</si>
  <si>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</si>
  <si>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</si>
  <si>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</si>
  <si>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</si>
  <si>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</si>
  <si>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</si>
  <si>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</si>
  <si>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</si>
  <si>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-</t>
  </si>
  <si>
    <t>Субсидии бюджетам бюджетной системы Российской Федерации (межбюджетные субсидии)</t>
  </si>
  <si>
    <t>Кассовый план</t>
  </si>
  <si>
    <t>000 2 02 10000 00 0000 150</t>
  </si>
  <si>
    <t>000 2 02 20000 00 0000 150</t>
  </si>
  <si>
    <t>000 2 02 03000 00 0000 150</t>
  </si>
  <si>
    <t>000 2 19 00000 00 0000 150</t>
  </si>
  <si>
    <t>000 2 1960010 04 0000 150</t>
  </si>
  <si>
    <t>Дефицит (-) / Профицит (+)</t>
  </si>
  <si>
    <t>000 2 1920000 04 0000 150</t>
  </si>
  <si>
    <t xml:space="preserve"> тыс. руб.</t>
  </si>
  <si>
    <t>Анализ исполнения бюджета ЗАТО г. Североморск за 1 полугодие 2020 года</t>
  </si>
  <si>
    <t>ПРОЧИЕ БЕЗВОЗМЕЗДНЫЕ ПОСТУПЛЕНИЯ</t>
  </si>
  <si>
    <t>Прочие безвозмездные поступления в бюджеты городских округов</t>
  </si>
  <si>
    <t>000 2 07 00000 00 0000 000</t>
  </si>
  <si>
    <t>000 2 07 04050 04 0000 150</t>
  </si>
  <si>
    <t>Прочие межбюджетные трансферты передаваемые бюджетам городских округов</t>
  </si>
  <si>
    <t>000 2 02 49999 04 0000 100</t>
  </si>
  <si>
    <t>БЕЗВОЗМЕЗДНЫЕ ПОСТУПЛЕНИЯ ОТ НЕГОСУДАРСТВЕННЫХ ОРГАНИЗАЦИЙ</t>
  </si>
  <si>
    <t>00020400000000000000</t>
  </si>
  <si>
    <t>Прочие безвозмездные поступления от негосударственных организаций в бюджеты городских округов</t>
  </si>
  <si>
    <t>00020404099040000150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</si>
</sst>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4" fontId="6" fillId="0" borderId="6">
      <alignment horizontal="right" shrinkToFit="1"/>
    </xf>
    <xf numFmtId="49" fontId="7" fillId="0" borderId="7">
      <alignment horizontal="center" vertical="top" shrinkToFit="1"/>
    </xf>
    <xf numFmtId="0" fontId="7" fillId="0" borderId="7">
      <alignment horizontal="left" vertical="top" wrapText="1"/>
    </xf>
    <xf numFmtId="4" fontId="8" fillId="3" borderId="7">
      <alignment horizontal="right" vertical="top" shrinkToFit="1"/>
    </xf>
    <xf numFmtId="0" fontId="1" fillId="0" borderId="0"/>
    <xf numFmtId="0" fontId="10" fillId="0" borderId="0"/>
    <xf numFmtId="0" fontId="7" fillId="0" borderId="0">
      <alignment horizontal="left" wrapText="1"/>
    </xf>
    <xf numFmtId="0" fontId="7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7" fillId="0" borderId="0">
      <alignment horizontal="right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8">
      <alignment horizontal="center" vertical="center" wrapText="1"/>
    </xf>
    <xf numFmtId="1" fontId="7" fillId="0" borderId="7">
      <alignment horizontal="center" vertical="top" shrinkToFit="1"/>
    </xf>
    <xf numFmtId="0" fontId="7" fillId="0" borderId="7">
      <alignment horizontal="left" vertical="top" wrapText="1"/>
    </xf>
    <xf numFmtId="0" fontId="7" fillId="0" borderId="7">
      <alignment horizontal="center" vertical="top" wrapText="1"/>
    </xf>
    <xf numFmtId="4" fontId="8" fillId="3" borderId="7">
      <alignment horizontal="right" vertical="top" shrinkToFit="1"/>
    </xf>
    <xf numFmtId="10" fontId="8" fillId="3" borderId="7">
      <alignment horizontal="center" vertical="top" shrinkToFit="1"/>
    </xf>
    <xf numFmtId="1" fontId="8" fillId="0" borderId="7">
      <alignment horizontal="left" vertical="top" shrinkToFit="1"/>
    </xf>
    <xf numFmtId="1" fontId="8" fillId="0" borderId="9">
      <alignment horizontal="left" vertical="top" shrinkToFit="1"/>
    </xf>
    <xf numFmtId="4" fontId="8" fillId="4" borderId="7">
      <alignment horizontal="right" vertical="top" shrinkToFit="1"/>
    </xf>
    <xf numFmtId="10" fontId="8" fillId="4" borderId="7">
      <alignment horizontal="center" vertical="top" shrinkToFit="1"/>
    </xf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5" borderId="0"/>
    <xf numFmtId="4" fontId="7" fillId="0" borderId="7">
      <alignment horizontal="right" vertical="top" shrinkToFit="1"/>
    </xf>
    <xf numFmtId="10" fontId="7" fillId="0" borderId="7">
      <alignment horizontal="center" vertical="top" shrinkToFit="1"/>
    </xf>
    <xf numFmtId="0" fontId="7" fillId="5" borderId="0">
      <alignment horizontal="left"/>
    </xf>
  </cellStyleXfs>
  <cellXfs count="88">
    <xf numFmtId="0" fontId="0" fillId="0" borderId="0" xfId="0"/>
    <xf numFmtId="0" fontId="2" fillId="2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0" borderId="0" xfId="0" applyNumberFormat="1" applyFont="1" applyFill="1"/>
    <xf numFmtId="164" fontId="4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9" fillId="0" borderId="0" xfId="0" applyFont="1" applyFill="1"/>
    <xf numFmtId="0" fontId="12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4" fontId="13" fillId="2" borderId="3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/>
    </xf>
    <xf numFmtId="49" fontId="13" fillId="2" borderId="7" xfId="2" applyNumberFormat="1" applyFont="1" applyFill="1" applyAlignment="1" applyProtection="1">
      <alignment horizontal="center" vertical="center" shrinkToFit="1"/>
    </xf>
    <xf numFmtId="164" fontId="12" fillId="0" borderId="3" xfId="0" applyNumberFormat="1" applyFont="1" applyFill="1" applyBorder="1" applyAlignment="1">
      <alignment vertical="center"/>
    </xf>
    <xf numFmtId="164" fontId="12" fillId="2" borderId="5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 wrapText="1"/>
    </xf>
    <xf numFmtId="164" fontId="12" fillId="2" borderId="5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right" vertical="center"/>
    </xf>
    <xf numFmtId="2" fontId="13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Fill="1" applyBorder="1" applyAlignment="1">
      <alignment vertical="center"/>
    </xf>
    <xf numFmtId="2" fontId="13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vertical="center" wrapText="1"/>
    </xf>
    <xf numFmtId="0" fontId="13" fillId="2" borderId="3" xfId="0" applyFont="1" applyFill="1" applyBorder="1"/>
    <xf numFmtId="164" fontId="12" fillId="2" borderId="10" xfId="0" applyNumberFormat="1" applyFont="1" applyFill="1" applyBorder="1" applyAlignment="1">
      <alignment vertical="center" wrapText="1"/>
    </xf>
    <xf numFmtId="164" fontId="13" fillId="2" borderId="10" xfId="0" applyNumberFormat="1" applyFont="1" applyFill="1" applyBorder="1" applyAlignment="1">
      <alignment vertical="center" wrapText="1"/>
    </xf>
    <xf numFmtId="164" fontId="13" fillId="2" borderId="10" xfId="0" applyNumberFormat="1" applyFont="1" applyFill="1" applyBorder="1" applyAlignment="1">
      <alignment horizontal="right" vertical="center" wrapText="1"/>
    </xf>
    <xf numFmtId="4" fontId="15" fillId="6" borderId="3" xfId="0" applyNumberFormat="1" applyFont="1" applyFill="1" applyBorder="1" applyAlignment="1">
      <alignment horizontal="right" vertical="center"/>
    </xf>
    <xf numFmtId="0" fontId="15" fillId="6" borderId="3" xfId="0" applyFont="1" applyFill="1" applyBorder="1" applyAlignment="1">
      <alignment horizontal="right" vertical="center"/>
    </xf>
    <xf numFmtId="0" fontId="16" fillId="0" borderId="3" xfId="21" applyNumberFormat="1" applyFont="1" applyBorder="1" applyAlignment="1" applyProtection="1">
      <alignment horizontal="left" vertical="center" wrapText="1"/>
    </xf>
    <xf numFmtId="1" fontId="16" fillId="0" borderId="3" xfId="20" applyNumberFormat="1" applyFont="1" applyBorder="1" applyAlignment="1" applyProtection="1">
      <alignment horizontal="center" vertical="center" shrinkToFit="1"/>
    </xf>
    <xf numFmtId="4" fontId="12" fillId="0" borderId="3" xfId="6" applyNumberFormat="1" applyFont="1" applyBorder="1" applyAlignment="1" applyProtection="1">
      <alignment vertical="center"/>
      <protection locked="0"/>
    </xf>
    <xf numFmtId="0" fontId="14" fillId="0" borderId="3" xfId="21" applyNumberFormat="1" applyFont="1" applyBorder="1" applyAlignment="1" applyProtection="1">
      <alignment horizontal="left" vertical="center" wrapText="1"/>
    </xf>
    <xf numFmtId="1" fontId="14" fillId="0" borderId="3" xfId="20" applyNumberFormat="1" applyFont="1" applyBorder="1" applyAlignment="1" applyProtection="1">
      <alignment horizontal="center" vertical="center" shrinkToFit="1"/>
    </xf>
    <xf numFmtId="4" fontId="13" fillId="0" borderId="3" xfId="6" applyNumberFormat="1" applyFont="1" applyBorder="1" applyAlignment="1" applyProtection="1">
      <alignment vertical="center"/>
      <protection locked="0"/>
    </xf>
    <xf numFmtId="164" fontId="9" fillId="0" borderId="3" xfId="5" applyNumberFormat="1" applyFont="1" applyBorder="1" applyAlignment="1">
      <alignment vertical="center"/>
    </xf>
    <xf numFmtId="164" fontId="9" fillId="2" borderId="5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/>
    </xf>
    <xf numFmtId="164" fontId="13" fillId="2" borderId="10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vertical="center"/>
    </xf>
    <xf numFmtId="164" fontId="12" fillId="2" borderId="10" xfId="0" applyNumberFormat="1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vertical="center"/>
    </xf>
    <xf numFmtId="4" fontId="15" fillId="6" borderId="3" xfId="0" applyNumberFormat="1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164" fontId="15" fillId="6" borderId="3" xfId="0" applyNumberFormat="1" applyFont="1" applyFill="1" applyBorder="1" applyAlignment="1">
      <alignment horizontal="right" vertical="center"/>
    </xf>
    <xf numFmtId="164" fontId="15" fillId="2" borderId="3" xfId="0" applyNumberFormat="1" applyFont="1" applyFill="1" applyBorder="1" applyAlignment="1">
      <alignment horizontal="right" vertical="center"/>
    </xf>
    <xf numFmtId="164" fontId="9" fillId="2" borderId="3" xfId="5" applyNumberFormat="1" applyFont="1" applyFill="1" applyBorder="1" applyAlignment="1">
      <alignment vertical="center"/>
    </xf>
    <xf numFmtId="164" fontId="12" fillId="2" borderId="10" xfId="0" applyNumberFormat="1" applyFont="1" applyFill="1" applyBorder="1" applyAlignment="1">
      <alignment horizontal="right" vertical="center" wrapText="1"/>
    </xf>
    <xf numFmtId="4" fontId="12" fillId="2" borderId="3" xfId="6" applyNumberFormat="1" applyFont="1" applyFill="1" applyBorder="1" applyAlignment="1" applyProtection="1">
      <alignment vertical="center"/>
      <protection locked="0"/>
    </xf>
    <xf numFmtId="164" fontId="13" fillId="2" borderId="7" xfId="2" applyNumberFormat="1" applyFont="1" applyFill="1" applyAlignment="1" applyProtection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2"/>
    <cellStyle name="xl23" xfId="20"/>
    <cellStyle name="xl24" xfId="8"/>
    <cellStyle name="xl25" xfId="13"/>
    <cellStyle name="xl26" xfId="22"/>
    <cellStyle name="xl27" xfId="14"/>
    <cellStyle name="xl28" xfId="15"/>
    <cellStyle name="xl29" xfId="2"/>
    <cellStyle name="xl29 2" xfId="16"/>
    <cellStyle name="xl30" xfId="18"/>
    <cellStyle name="xl31" xfId="17"/>
    <cellStyle name="xl32" xfId="25"/>
    <cellStyle name="xl33" xfId="26"/>
    <cellStyle name="xl34" xfId="35"/>
    <cellStyle name="xl35" xfId="27"/>
    <cellStyle name="xl36" xfId="7"/>
    <cellStyle name="xl37" xfId="19"/>
    <cellStyle name="xl38" xfId="36"/>
    <cellStyle name="xl39" xfId="3"/>
    <cellStyle name="xl39 2" xfId="28"/>
    <cellStyle name="xl40" xfId="4"/>
    <cellStyle name="xl40 2" xfId="9"/>
    <cellStyle name="xl41" xfId="10"/>
    <cellStyle name="xl42" xfId="11"/>
    <cellStyle name="xl43" xfId="37"/>
    <cellStyle name="xl44" xfId="21"/>
    <cellStyle name="xl45" xfId="23"/>
    <cellStyle name="xl46" xfId="24"/>
    <cellStyle name="xl52" xfId="1"/>
    <cellStyle name="Обычный" xfId="0" builtinId="0"/>
    <cellStyle name="Обычный 2" xfId="6"/>
    <cellStyle name="Обычный 3" xfId="5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J61"/>
  <sheetViews>
    <sheetView tabSelected="1" zoomScale="130" zoomScaleNormal="130" zoomScaleSheetLayoutView="100" workbookViewId="0">
      <pane ySplit="4" topLeftCell="A5" activePane="bottomLeft" state="frozen"/>
      <selection activeCell="A8" sqref="A8"/>
      <selection pane="bottomLeft" activeCell="K20" sqref="K20"/>
    </sheetView>
  </sheetViews>
  <sheetFormatPr defaultRowHeight="12.75" x14ac:dyDescent="0.2"/>
  <cols>
    <col min="1" max="1" width="47.42578125" style="1" customWidth="1"/>
    <col min="2" max="2" width="21.7109375" style="1" customWidth="1"/>
    <col min="3" max="3" width="11" style="2" customWidth="1"/>
    <col min="4" max="4" width="12" style="9" customWidth="1"/>
    <col min="5" max="5" width="12.42578125" style="9" customWidth="1"/>
    <col min="6" max="6" width="10.28515625" style="1" customWidth="1"/>
    <col min="7" max="7" width="10.28515625" style="3" customWidth="1"/>
    <col min="8" max="8" width="6.28515625" style="3" customWidth="1"/>
    <col min="9" max="16384" width="9.140625" style="3"/>
  </cols>
  <sheetData>
    <row r="1" spans="1:10" x14ac:dyDescent="0.2">
      <c r="A1" s="12"/>
      <c r="C1" s="5"/>
      <c r="D1" s="10"/>
      <c r="E1" s="10"/>
      <c r="G1" s="1"/>
    </row>
    <row r="2" spans="1:10" ht="15.75" x14ac:dyDescent="0.2">
      <c r="A2" s="87" t="s">
        <v>86</v>
      </c>
      <c r="B2" s="87"/>
      <c r="C2" s="87"/>
      <c r="D2" s="87"/>
      <c r="E2" s="87"/>
      <c r="F2" s="87"/>
      <c r="G2" s="87"/>
      <c r="H2" s="87"/>
    </row>
    <row r="3" spans="1:10" x14ac:dyDescent="0.2">
      <c r="A3" s="85" t="s">
        <v>85</v>
      </c>
      <c r="B3" s="85"/>
      <c r="C3" s="85"/>
      <c r="D3" s="85"/>
      <c r="E3" s="85"/>
      <c r="F3" s="85"/>
      <c r="G3" s="85"/>
      <c r="H3" s="85"/>
    </row>
    <row r="4" spans="1:10" s="13" customFormat="1" ht="45" x14ac:dyDescent="0.2">
      <c r="A4" s="39" t="s">
        <v>0</v>
      </c>
      <c r="B4" s="40" t="s">
        <v>2</v>
      </c>
      <c r="C4" s="41" t="s">
        <v>1</v>
      </c>
      <c r="D4" s="42" t="s">
        <v>77</v>
      </c>
      <c r="E4" s="42" t="s">
        <v>3</v>
      </c>
      <c r="F4" s="43" t="s">
        <v>45</v>
      </c>
      <c r="G4" s="43" t="s">
        <v>46</v>
      </c>
      <c r="H4" s="44" t="s">
        <v>47</v>
      </c>
    </row>
    <row r="5" spans="1:10" x14ac:dyDescent="0.2">
      <c r="A5" s="14" t="s">
        <v>4</v>
      </c>
      <c r="B5" s="15" t="s">
        <v>5</v>
      </c>
      <c r="C5" s="16">
        <f>C6+C12</f>
        <v>1185327.2</v>
      </c>
      <c r="D5" s="16">
        <f>D6+D12</f>
        <v>518527.1</v>
      </c>
      <c r="E5" s="38">
        <f>E6+E12</f>
        <v>520849</v>
      </c>
      <c r="F5" s="17">
        <f>E5/D5*100</f>
        <v>100.44778758911541</v>
      </c>
      <c r="G5" s="18">
        <f>E5/C5*100</f>
        <v>43.941369100447538</v>
      </c>
      <c r="H5" s="19">
        <f t="shared" ref="H5:H28" si="0">E5/$E$35*100</f>
        <v>35.193671140745728</v>
      </c>
      <c r="J5" s="6"/>
    </row>
    <row r="6" spans="1:10" x14ac:dyDescent="0.2">
      <c r="A6" s="20" t="s">
        <v>6</v>
      </c>
      <c r="B6" s="15"/>
      <c r="C6" s="16">
        <f>SUM(C7:C11)</f>
        <v>1084134.3999999999</v>
      </c>
      <c r="D6" s="16">
        <f t="shared" ref="D6:E6" si="1">SUM(D7:D11)</f>
        <v>464787</v>
      </c>
      <c r="E6" s="16">
        <f t="shared" si="1"/>
        <v>464310.10000000003</v>
      </c>
      <c r="F6" s="54">
        <f>E6/D6*100</f>
        <v>99.897393859983183</v>
      </c>
      <c r="G6" s="18">
        <f t="shared" ref="G6:G15" si="2">E6/C6*100</f>
        <v>42.827725049587954</v>
      </c>
      <c r="H6" s="19">
        <f t="shared" si="0"/>
        <v>31.373348065805573</v>
      </c>
    </row>
    <row r="7" spans="1:10" x14ac:dyDescent="0.2">
      <c r="A7" s="21" t="s">
        <v>7</v>
      </c>
      <c r="B7" s="22" t="s">
        <v>8</v>
      </c>
      <c r="C7" s="78">
        <v>1005400.2</v>
      </c>
      <c r="D7" s="79">
        <v>414397.8</v>
      </c>
      <c r="E7" s="57">
        <v>414397.8</v>
      </c>
      <c r="F7" s="55">
        <f t="shared" ref="F7:F15" si="3">E7/D7*100</f>
        <v>100</v>
      </c>
      <c r="G7" s="23">
        <f t="shared" si="2"/>
        <v>41.217198882594211</v>
      </c>
      <c r="H7" s="24">
        <f t="shared" si="0"/>
        <v>28.000783134168483</v>
      </c>
    </row>
    <row r="8" spans="1:10" ht="24" x14ac:dyDescent="0.2">
      <c r="A8" s="25" t="s">
        <v>9</v>
      </c>
      <c r="B8" s="22" t="s">
        <v>10</v>
      </c>
      <c r="C8" s="78">
        <v>11707</v>
      </c>
      <c r="D8" s="79">
        <v>5486.3</v>
      </c>
      <c r="E8" s="57">
        <v>5013.5</v>
      </c>
      <c r="F8" s="55">
        <f t="shared" si="3"/>
        <v>91.382170132876439</v>
      </c>
      <c r="G8" s="23">
        <f t="shared" si="2"/>
        <v>42.824805671820279</v>
      </c>
      <c r="H8" s="24">
        <f t="shared" si="0"/>
        <v>0.33876127296803626</v>
      </c>
    </row>
    <row r="9" spans="1:10" x14ac:dyDescent="0.2">
      <c r="A9" s="21" t="s">
        <v>11</v>
      </c>
      <c r="B9" s="22" t="s">
        <v>12</v>
      </c>
      <c r="C9" s="78">
        <v>40182.199999999997</v>
      </c>
      <c r="D9" s="79">
        <v>36462.800000000003</v>
      </c>
      <c r="E9" s="57">
        <v>36463.199999999997</v>
      </c>
      <c r="F9" s="55">
        <f>E9/D9*100</f>
        <v>100.00109700845792</v>
      </c>
      <c r="G9" s="23">
        <f t="shared" si="2"/>
        <v>90.744658082434512</v>
      </c>
      <c r="H9" s="24">
        <f t="shared" si="0"/>
        <v>2.4638117180588606</v>
      </c>
      <c r="I9" s="6"/>
    </row>
    <row r="10" spans="1:10" x14ac:dyDescent="0.2">
      <c r="A10" s="21" t="s">
        <v>13</v>
      </c>
      <c r="B10" s="22" t="s">
        <v>14</v>
      </c>
      <c r="C10" s="78">
        <v>16313.1</v>
      </c>
      <c r="D10" s="79">
        <v>2612.9</v>
      </c>
      <c r="E10" s="57">
        <v>2608.4</v>
      </c>
      <c r="F10" s="55">
        <f t="shared" si="3"/>
        <v>99.827777565157476</v>
      </c>
      <c r="G10" s="23">
        <f t="shared" si="2"/>
        <v>15.98960344753603</v>
      </c>
      <c r="H10" s="24">
        <f t="shared" si="0"/>
        <v>0.17624910828958329</v>
      </c>
    </row>
    <row r="11" spans="1:10" x14ac:dyDescent="0.2">
      <c r="A11" s="21" t="s">
        <v>15</v>
      </c>
      <c r="B11" s="22" t="s">
        <v>16</v>
      </c>
      <c r="C11" s="78">
        <v>10531.9</v>
      </c>
      <c r="D11" s="79">
        <v>5827.2</v>
      </c>
      <c r="E11" s="57">
        <v>5827.2</v>
      </c>
      <c r="F11" s="55">
        <f t="shared" si="3"/>
        <v>100</v>
      </c>
      <c r="G11" s="23">
        <f t="shared" si="2"/>
        <v>55.329047940067802</v>
      </c>
      <c r="H11" s="24">
        <f t="shared" si="0"/>
        <v>0.39374283232060253</v>
      </c>
    </row>
    <row r="12" spans="1:10" x14ac:dyDescent="0.2">
      <c r="A12" s="26" t="s">
        <v>17</v>
      </c>
      <c r="B12" s="15"/>
      <c r="C12" s="16">
        <f>SUM(C13:C18)</f>
        <v>101192.79999999999</v>
      </c>
      <c r="D12" s="16">
        <f>SUM(D13:D18)</f>
        <v>53740.1</v>
      </c>
      <c r="E12" s="16">
        <f>SUM(E13:E18)</f>
        <v>56538.899999999994</v>
      </c>
      <c r="F12" s="54">
        <f>E12/D12*100</f>
        <v>105.208029013716</v>
      </c>
      <c r="G12" s="18">
        <f t="shared" si="2"/>
        <v>55.872453376129528</v>
      </c>
      <c r="H12" s="19">
        <f t="shared" si="0"/>
        <v>3.8203230749401622</v>
      </c>
    </row>
    <row r="13" spans="1:10" ht="24" x14ac:dyDescent="0.2">
      <c r="A13" s="27" t="s">
        <v>18</v>
      </c>
      <c r="B13" s="28" t="s">
        <v>19</v>
      </c>
      <c r="C13" s="78">
        <v>67053.7</v>
      </c>
      <c r="D13" s="79">
        <v>34974.1</v>
      </c>
      <c r="E13" s="57">
        <v>34987.699999999997</v>
      </c>
      <c r="F13" s="55">
        <f t="shared" si="3"/>
        <v>100.03888591843679</v>
      </c>
      <c r="G13" s="23">
        <f t="shared" si="2"/>
        <v>52.178626981061448</v>
      </c>
      <c r="H13" s="24">
        <f t="shared" si="0"/>
        <v>2.3641124544178238</v>
      </c>
    </row>
    <row r="14" spans="1:10" x14ac:dyDescent="0.2">
      <c r="A14" s="29" t="s">
        <v>20</v>
      </c>
      <c r="B14" s="22" t="s">
        <v>21</v>
      </c>
      <c r="C14" s="78">
        <v>9628.4</v>
      </c>
      <c r="D14" s="79">
        <v>6341.6</v>
      </c>
      <c r="E14" s="57">
        <v>6341.6</v>
      </c>
      <c r="F14" s="55">
        <f t="shared" si="3"/>
        <v>100</v>
      </c>
      <c r="G14" s="23">
        <f>E14/C14*100</f>
        <v>65.863487183748077</v>
      </c>
      <c r="H14" s="24">
        <f t="shared" si="0"/>
        <v>0.42850074571738289</v>
      </c>
    </row>
    <row r="15" spans="1:10" ht="24" x14ac:dyDescent="0.2">
      <c r="A15" s="29" t="s">
        <v>22</v>
      </c>
      <c r="B15" s="22" t="s">
        <v>23</v>
      </c>
      <c r="C15" s="78">
        <v>421.9</v>
      </c>
      <c r="D15" s="79">
        <v>421.9</v>
      </c>
      <c r="E15" s="58">
        <v>605.4</v>
      </c>
      <c r="F15" s="55">
        <f t="shared" si="3"/>
        <v>143.49371889073242</v>
      </c>
      <c r="G15" s="23">
        <f t="shared" si="2"/>
        <v>143.49371889073242</v>
      </c>
      <c r="H15" s="24">
        <f t="shared" si="0"/>
        <v>4.0906766660985167E-2</v>
      </c>
    </row>
    <row r="16" spans="1:10" x14ac:dyDescent="0.2">
      <c r="A16" s="29" t="s">
        <v>24</v>
      </c>
      <c r="B16" s="22" t="s">
        <v>25</v>
      </c>
      <c r="C16" s="78">
        <v>20344.2</v>
      </c>
      <c r="D16" s="79">
        <v>11453.1</v>
      </c>
      <c r="E16" s="57">
        <v>11453.1</v>
      </c>
      <c r="F16" s="56">
        <f t="shared" ref="F16:F22" si="4">E16/D16*100</f>
        <v>100</v>
      </c>
      <c r="G16" s="30">
        <f t="shared" ref="G16:G22" si="5">E16/C16*100</f>
        <v>56.296634913144786</v>
      </c>
      <c r="H16" s="24">
        <f t="shared" si="0"/>
        <v>0.77388386066225512</v>
      </c>
    </row>
    <row r="17" spans="1:8" x14ac:dyDescent="0.2">
      <c r="A17" s="29" t="s">
        <v>26</v>
      </c>
      <c r="B17" s="22" t="s">
        <v>27</v>
      </c>
      <c r="C17" s="78">
        <v>3744.6</v>
      </c>
      <c r="D17" s="79">
        <v>549.4</v>
      </c>
      <c r="E17" s="57">
        <v>3141.2</v>
      </c>
      <c r="F17" s="56">
        <f t="shared" ref="F17" si="6">E17/D17*100</f>
        <v>571.75100109210041</v>
      </c>
      <c r="G17" s="30">
        <f t="shared" ref="G17" si="7">E17/C17*100</f>
        <v>83.886129359611175</v>
      </c>
      <c r="H17" s="24">
        <f t="shared" si="0"/>
        <v>0.21225030630242256</v>
      </c>
    </row>
    <row r="18" spans="1:8" x14ac:dyDescent="0.2">
      <c r="A18" s="25" t="s">
        <v>28</v>
      </c>
      <c r="B18" s="22" t="s">
        <v>29</v>
      </c>
      <c r="C18" s="78" t="s">
        <v>75</v>
      </c>
      <c r="D18" s="79" t="s">
        <v>75</v>
      </c>
      <c r="E18" s="58">
        <v>9.9</v>
      </c>
      <c r="F18" s="56" t="s">
        <v>75</v>
      </c>
      <c r="G18" s="30" t="s">
        <v>75</v>
      </c>
      <c r="H18" s="24">
        <f t="shared" si="0"/>
        <v>6.689411792926217E-4</v>
      </c>
    </row>
    <row r="19" spans="1:8" x14ac:dyDescent="0.2">
      <c r="A19" s="14" t="s">
        <v>30</v>
      </c>
      <c r="B19" s="15" t="s">
        <v>31</v>
      </c>
      <c r="C19" s="38">
        <f>C20+C24+C25+C31+C32+C29+C27</f>
        <v>2785467.6</v>
      </c>
      <c r="D19" s="38">
        <f t="shared" ref="D19:E19" si="8">D20+D24+D25+D31+D32+D29+D27</f>
        <v>976336.6</v>
      </c>
      <c r="E19" s="38">
        <f t="shared" si="8"/>
        <v>959101.74999999988</v>
      </c>
      <c r="F19" s="17">
        <f t="shared" si="4"/>
        <v>98.234743017930484</v>
      </c>
      <c r="G19" s="18">
        <f t="shared" si="5"/>
        <v>34.432342706122299</v>
      </c>
      <c r="H19" s="19">
        <f t="shared" si="0"/>
        <v>64.806328859254265</v>
      </c>
    </row>
    <row r="20" spans="1:8" ht="24" x14ac:dyDescent="0.2">
      <c r="A20" s="14" t="s">
        <v>32</v>
      </c>
      <c r="B20" s="15" t="s">
        <v>33</v>
      </c>
      <c r="C20" s="16">
        <f>SUM(C21:C26)</f>
        <v>2765530.9</v>
      </c>
      <c r="D20" s="16">
        <f>SUM(D21:D26)</f>
        <v>975117.6</v>
      </c>
      <c r="E20" s="16">
        <f>SUM(E21:E26)</f>
        <v>939518.2</v>
      </c>
      <c r="F20" s="17">
        <f t="shared" si="4"/>
        <v>96.34921982743414</v>
      </c>
      <c r="G20" s="18">
        <f t="shared" si="5"/>
        <v>33.972435455340602</v>
      </c>
      <c r="H20" s="19">
        <f t="shared" si="0"/>
        <v>63.48307198736174</v>
      </c>
    </row>
    <row r="21" spans="1:8" ht="22.5" customHeight="1" x14ac:dyDescent="0.2">
      <c r="A21" s="25" t="s">
        <v>34</v>
      </c>
      <c r="B21" s="22" t="s">
        <v>78</v>
      </c>
      <c r="C21" s="65">
        <v>466844.3</v>
      </c>
      <c r="D21" s="80">
        <v>244476.3</v>
      </c>
      <c r="E21" s="65">
        <v>244476.3</v>
      </c>
      <c r="F21" s="66">
        <f t="shared" si="4"/>
        <v>100</v>
      </c>
      <c r="G21" s="67">
        <f t="shared" si="5"/>
        <v>52.367845125237686</v>
      </c>
      <c r="H21" s="68">
        <f t="shared" si="0"/>
        <v>16.519218629403714</v>
      </c>
    </row>
    <row r="22" spans="1:8" ht="24" x14ac:dyDescent="0.2">
      <c r="A22" s="29" t="s">
        <v>76</v>
      </c>
      <c r="B22" s="31" t="s">
        <v>79</v>
      </c>
      <c r="C22" s="65">
        <v>1141168.5</v>
      </c>
      <c r="D22" s="80">
        <v>114366.5</v>
      </c>
      <c r="E22" s="65">
        <v>85562.6</v>
      </c>
      <c r="F22" s="66">
        <f t="shared" si="4"/>
        <v>74.814390577660419</v>
      </c>
      <c r="G22" s="67">
        <f t="shared" si="5"/>
        <v>7.4978059769438081</v>
      </c>
      <c r="H22" s="68">
        <f t="shared" si="0"/>
        <v>5.7814491461962509</v>
      </c>
    </row>
    <row r="23" spans="1:8" ht="24" x14ac:dyDescent="0.2">
      <c r="A23" s="29" t="s">
        <v>35</v>
      </c>
      <c r="B23" s="22" t="s">
        <v>80</v>
      </c>
      <c r="C23" s="65">
        <v>1150593.5</v>
      </c>
      <c r="D23" s="80">
        <v>609350.19999999995</v>
      </c>
      <c r="E23" s="65">
        <v>602554.69999999995</v>
      </c>
      <c r="F23" s="66">
        <f t="shared" ref="F23:F35" si="9">E23/D23*100</f>
        <v>98.884795639683048</v>
      </c>
      <c r="G23" s="67">
        <f t="shared" ref="G23" si="10">E23/C23*100</f>
        <v>52.369033894246755</v>
      </c>
      <c r="H23" s="68">
        <f t="shared" si="0"/>
        <v>40.714510263263826</v>
      </c>
    </row>
    <row r="24" spans="1:8" ht="24" hidden="1" x14ac:dyDescent="0.2">
      <c r="A24" s="14" t="s">
        <v>36</v>
      </c>
      <c r="B24" s="15" t="s">
        <v>37</v>
      </c>
      <c r="C24" s="33"/>
      <c r="D24" s="19"/>
      <c r="E24" s="33"/>
      <c r="F24" s="66" t="e">
        <f t="shared" ref="F24:F26" si="11">E24/D24*100</f>
        <v>#DIV/0!</v>
      </c>
      <c r="G24" s="67" t="e">
        <f t="shared" ref="G24:G28" si="12">E24/C24*100</f>
        <v>#DIV/0!</v>
      </c>
      <c r="H24" s="68">
        <f t="shared" si="0"/>
        <v>0</v>
      </c>
    </row>
    <row r="25" spans="1:8" hidden="1" x14ac:dyDescent="0.2">
      <c r="A25" s="14" t="s">
        <v>38</v>
      </c>
      <c r="B25" s="15" t="s">
        <v>39</v>
      </c>
      <c r="C25" s="33"/>
      <c r="D25" s="19"/>
      <c r="E25" s="33"/>
      <c r="F25" s="66" t="e">
        <f t="shared" si="11"/>
        <v>#DIV/0!</v>
      </c>
      <c r="G25" s="67" t="e">
        <f t="shared" si="12"/>
        <v>#DIV/0!</v>
      </c>
      <c r="H25" s="68">
        <f t="shared" si="0"/>
        <v>0</v>
      </c>
    </row>
    <row r="26" spans="1:8" ht="24" x14ac:dyDescent="0.2">
      <c r="A26" s="25" t="s">
        <v>91</v>
      </c>
      <c r="B26" s="70" t="s">
        <v>92</v>
      </c>
      <c r="C26" s="71">
        <v>6924.6</v>
      </c>
      <c r="D26" s="68">
        <v>6924.6</v>
      </c>
      <c r="E26" s="71">
        <v>6924.6</v>
      </c>
      <c r="F26" s="66">
        <f t="shared" si="11"/>
        <v>100</v>
      </c>
      <c r="G26" s="67">
        <f t="shared" si="12"/>
        <v>100</v>
      </c>
      <c r="H26" s="68">
        <f t="shared" si="0"/>
        <v>0.46789394849794835</v>
      </c>
    </row>
    <row r="27" spans="1:8" ht="24" x14ac:dyDescent="0.2">
      <c r="A27" s="59" t="s">
        <v>93</v>
      </c>
      <c r="B27" s="60" t="s">
        <v>94</v>
      </c>
      <c r="C27" s="33">
        <v>510</v>
      </c>
      <c r="D27" s="19">
        <f>D28</f>
        <v>510</v>
      </c>
      <c r="E27" s="33">
        <v>510</v>
      </c>
      <c r="F27" s="81" t="s">
        <v>75</v>
      </c>
      <c r="G27" s="54">
        <f t="shared" si="12"/>
        <v>100</v>
      </c>
      <c r="H27" s="72">
        <f t="shared" si="0"/>
        <v>3.4460606205983541E-2</v>
      </c>
    </row>
    <row r="28" spans="1:8" ht="24" x14ac:dyDescent="0.2">
      <c r="A28" s="62" t="s">
        <v>95</v>
      </c>
      <c r="B28" s="63" t="s">
        <v>96</v>
      </c>
      <c r="C28" s="36">
        <v>510</v>
      </c>
      <c r="D28" s="24">
        <v>510</v>
      </c>
      <c r="E28" s="36">
        <v>510</v>
      </c>
      <c r="F28" s="56" t="s">
        <v>75</v>
      </c>
      <c r="G28" s="55">
        <f t="shared" si="12"/>
        <v>100</v>
      </c>
      <c r="H28" s="69">
        <f t="shared" si="0"/>
        <v>3.4460606205983541E-2</v>
      </c>
    </row>
    <row r="29" spans="1:8" x14ac:dyDescent="0.2">
      <c r="A29" s="59" t="s">
        <v>87</v>
      </c>
      <c r="B29" s="60" t="s">
        <v>89</v>
      </c>
      <c r="C29" s="61">
        <f>C30</f>
        <v>709</v>
      </c>
      <c r="D29" s="82">
        <f t="shared" ref="D29:E29" si="13">D30</f>
        <v>709</v>
      </c>
      <c r="E29" s="61">
        <f t="shared" si="13"/>
        <v>709</v>
      </c>
      <c r="F29" s="56" t="s">
        <v>75</v>
      </c>
      <c r="G29" s="56" t="s">
        <v>75</v>
      </c>
      <c r="H29" s="56" t="s">
        <v>75</v>
      </c>
    </row>
    <row r="30" spans="1:8" ht="24" x14ac:dyDescent="0.2">
      <c r="A30" s="62" t="s">
        <v>88</v>
      </c>
      <c r="B30" s="63" t="s">
        <v>90</v>
      </c>
      <c r="C30" s="64">
        <v>709</v>
      </c>
      <c r="D30" s="24">
        <v>709</v>
      </c>
      <c r="E30" s="36">
        <v>709</v>
      </c>
      <c r="F30" s="56" t="s">
        <v>75</v>
      </c>
      <c r="G30" s="56" t="s">
        <v>75</v>
      </c>
      <c r="H30" s="56" t="s">
        <v>75</v>
      </c>
    </row>
    <row r="31" spans="1:8" ht="53.25" customHeight="1" x14ac:dyDescent="0.2">
      <c r="A31" s="14" t="s">
        <v>74</v>
      </c>
      <c r="B31" s="15" t="s">
        <v>40</v>
      </c>
      <c r="C31" s="33">
        <v>18717.7</v>
      </c>
      <c r="D31" s="16">
        <v>0</v>
      </c>
      <c r="E31" s="33">
        <v>18717.7</v>
      </c>
      <c r="F31" s="34">
        <v>0</v>
      </c>
      <c r="G31" s="35">
        <v>0</v>
      </c>
      <c r="H31" s="16">
        <f>E31/$E$35*100</f>
        <v>1.2647515466308592</v>
      </c>
    </row>
    <row r="32" spans="1:8" ht="36" x14ac:dyDescent="0.2">
      <c r="A32" s="14" t="s">
        <v>41</v>
      </c>
      <c r="B32" s="15" t="s">
        <v>81</v>
      </c>
      <c r="C32" s="33">
        <v>0</v>
      </c>
      <c r="D32" s="16">
        <v>0</v>
      </c>
      <c r="E32" s="33">
        <f>SUM(E33:E34)</f>
        <v>-353.15000000000003</v>
      </c>
      <c r="F32" s="34">
        <v>0</v>
      </c>
      <c r="G32" s="35">
        <v>0</v>
      </c>
      <c r="H32" s="16">
        <f>E32/$E$35*100</f>
        <v>-2.3862280552241353E-2</v>
      </c>
    </row>
    <row r="33" spans="1:8" ht="36" x14ac:dyDescent="0.2">
      <c r="A33" s="29" t="s">
        <v>42</v>
      </c>
      <c r="B33" s="32" t="s">
        <v>84</v>
      </c>
      <c r="C33" s="46">
        <v>0</v>
      </c>
      <c r="D33" s="83">
        <v>0</v>
      </c>
      <c r="E33" s="36">
        <v>-95.05</v>
      </c>
      <c r="F33" s="34" t="s">
        <v>75</v>
      </c>
      <c r="G33" s="35" t="s">
        <v>75</v>
      </c>
      <c r="H33" s="19">
        <f>E33/$E$35*100</f>
        <v>-6.4225110193700695E-3</v>
      </c>
    </row>
    <row r="34" spans="1:8" ht="36" x14ac:dyDescent="0.2">
      <c r="A34" s="29" t="s">
        <v>43</v>
      </c>
      <c r="B34" s="32" t="s">
        <v>82</v>
      </c>
      <c r="C34" s="46">
        <v>0</v>
      </c>
      <c r="D34" s="83">
        <v>0</v>
      </c>
      <c r="E34" s="36">
        <v>-258.10000000000002</v>
      </c>
      <c r="F34" s="34" t="s">
        <v>75</v>
      </c>
      <c r="G34" s="35" t="s">
        <v>75</v>
      </c>
      <c r="H34" s="19">
        <f>E34/$E$35*100</f>
        <v>-1.7439769532871283E-2</v>
      </c>
    </row>
    <row r="35" spans="1:8" s="4" customFormat="1" x14ac:dyDescent="0.2">
      <c r="A35" s="37" t="s">
        <v>44</v>
      </c>
      <c r="B35" s="15"/>
      <c r="C35" s="19">
        <f>C5+C19</f>
        <v>3970794.8</v>
      </c>
      <c r="D35" s="19">
        <f>D5+D19</f>
        <v>1494863.7</v>
      </c>
      <c r="E35" s="19">
        <f>E5+E19</f>
        <v>1479950.75</v>
      </c>
      <c r="F35" s="17">
        <f t="shared" si="9"/>
        <v>99.002387307953228</v>
      </c>
      <c r="G35" s="18">
        <f>E35/C35*100</f>
        <v>37.270894733719309</v>
      </c>
      <c r="H35" s="19">
        <v>100</v>
      </c>
    </row>
    <row r="36" spans="1:8" x14ac:dyDescent="0.2">
      <c r="G36" s="1"/>
    </row>
    <row r="37" spans="1:8" x14ac:dyDescent="0.2">
      <c r="G37" s="1"/>
    </row>
    <row r="38" spans="1:8" x14ac:dyDescent="0.2">
      <c r="A38" s="86" t="s">
        <v>50</v>
      </c>
      <c r="B38" s="86"/>
      <c r="C38" s="86"/>
      <c r="D38" s="86"/>
      <c r="E38" s="86"/>
      <c r="F38" s="86"/>
      <c r="G38" s="86"/>
      <c r="H38" s="86"/>
    </row>
    <row r="39" spans="1:8" x14ac:dyDescent="0.2">
      <c r="A39" s="85" t="s">
        <v>85</v>
      </c>
      <c r="B39" s="85"/>
      <c r="C39" s="85"/>
      <c r="D39" s="85"/>
      <c r="E39" s="85"/>
      <c r="F39" s="85"/>
      <c r="G39" s="85"/>
      <c r="H39" s="85"/>
    </row>
    <row r="40" spans="1:8" s="13" customFormat="1" ht="45" x14ac:dyDescent="0.2">
      <c r="A40" s="45" t="s">
        <v>48</v>
      </c>
      <c r="B40" s="43" t="s">
        <v>49</v>
      </c>
      <c r="C40" s="41" t="s">
        <v>1</v>
      </c>
      <c r="D40" s="73" t="s">
        <v>77</v>
      </c>
      <c r="E40" s="73" t="s">
        <v>3</v>
      </c>
      <c r="F40" s="43" t="s">
        <v>45</v>
      </c>
      <c r="G40" s="43" t="s">
        <v>46</v>
      </c>
      <c r="H40" s="44" t="s">
        <v>47</v>
      </c>
    </row>
    <row r="41" spans="1:8" x14ac:dyDescent="0.2">
      <c r="A41" s="47" t="s">
        <v>51</v>
      </c>
      <c r="B41" s="48" t="s">
        <v>52</v>
      </c>
      <c r="C41" s="75">
        <v>219618.8</v>
      </c>
      <c r="D41" s="75">
        <v>96978.1</v>
      </c>
      <c r="E41" s="75">
        <v>87928.8</v>
      </c>
      <c r="F41" s="55">
        <f>E41/D41*100</f>
        <v>90.668717988906764</v>
      </c>
      <c r="G41" s="23">
        <f>E41/C41*100</f>
        <v>40.037009582057642</v>
      </c>
      <c r="H41" s="49">
        <f>E41/$E$52*100</f>
        <v>5.941635758093943</v>
      </c>
    </row>
    <row r="42" spans="1:8" ht="24" x14ac:dyDescent="0.2">
      <c r="A42" s="47" t="s">
        <v>53</v>
      </c>
      <c r="B42" s="48" t="s">
        <v>54</v>
      </c>
      <c r="C42" s="75">
        <v>12704.3</v>
      </c>
      <c r="D42" s="75">
        <v>7094.8</v>
      </c>
      <c r="E42" s="75">
        <v>5875.4</v>
      </c>
      <c r="F42" s="55">
        <f t="shared" ref="F42:F52" si="14">E42/D42*100</f>
        <v>82.812764278062801</v>
      </c>
      <c r="G42" s="23">
        <f t="shared" ref="G42:G51" si="15">E42/C42*100</f>
        <v>46.247333579968988</v>
      </c>
      <c r="H42" s="49">
        <f t="shared" ref="H42:H51" si="16">E42/$E$52*100</f>
        <v>0.39701993809883845</v>
      </c>
    </row>
    <row r="43" spans="1:8" x14ac:dyDescent="0.2">
      <c r="A43" s="47" t="s">
        <v>55</v>
      </c>
      <c r="B43" s="48" t="s">
        <v>56</v>
      </c>
      <c r="C43" s="75">
        <v>274891.59999999998</v>
      </c>
      <c r="D43" s="75">
        <v>95994.5</v>
      </c>
      <c r="E43" s="75">
        <v>95115.9</v>
      </c>
      <c r="F43" s="55">
        <f t="shared" si="14"/>
        <v>99.084739229851706</v>
      </c>
      <c r="G43" s="23">
        <f t="shared" si="15"/>
        <v>34.601239179371071</v>
      </c>
      <c r="H43" s="49">
        <f t="shared" si="16"/>
        <v>6.4272915427401216</v>
      </c>
    </row>
    <row r="44" spans="1:8" x14ac:dyDescent="0.2">
      <c r="A44" s="47" t="s">
        <v>57</v>
      </c>
      <c r="B44" s="48" t="s">
        <v>58</v>
      </c>
      <c r="C44" s="75">
        <v>319419.59999999998</v>
      </c>
      <c r="D44" s="75">
        <v>63216.6</v>
      </c>
      <c r="E44" s="75">
        <v>59463.6</v>
      </c>
      <c r="F44" s="55">
        <f t="shared" si="14"/>
        <v>94.063268192215332</v>
      </c>
      <c r="G44" s="23">
        <f t="shared" si="15"/>
        <v>18.616140023968477</v>
      </c>
      <c r="H44" s="49">
        <f>E44/$E$52*100</f>
        <v>4.0181493670446429</v>
      </c>
    </row>
    <row r="45" spans="1:8" x14ac:dyDescent="0.2">
      <c r="A45" s="47" t="s">
        <v>59</v>
      </c>
      <c r="B45" s="48" t="s">
        <v>60</v>
      </c>
      <c r="C45" s="75">
        <v>1200</v>
      </c>
      <c r="D45" s="76">
        <v>0</v>
      </c>
      <c r="E45" s="76">
        <v>0</v>
      </c>
      <c r="F45" s="55">
        <v>0</v>
      </c>
      <c r="G45" s="23">
        <f t="shared" si="15"/>
        <v>0</v>
      </c>
      <c r="H45" s="49">
        <f t="shared" si="16"/>
        <v>0</v>
      </c>
    </row>
    <row r="46" spans="1:8" x14ac:dyDescent="0.2">
      <c r="A46" s="47" t="s">
        <v>61</v>
      </c>
      <c r="B46" s="48" t="s">
        <v>62</v>
      </c>
      <c r="C46" s="75">
        <v>2872237.1</v>
      </c>
      <c r="D46" s="75">
        <v>1080778.5</v>
      </c>
      <c r="E46" s="75">
        <v>1077327.7</v>
      </c>
      <c r="F46" s="55">
        <f t="shared" si="14"/>
        <v>99.680711635177786</v>
      </c>
      <c r="G46" s="23">
        <f t="shared" si="15"/>
        <v>37.508313641655832</v>
      </c>
      <c r="H46" s="49">
        <f t="shared" si="16"/>
        <v>72.798545931538968</v>
      </c>
    </row>
    <row r="47" spans="1:8" x14ac:dyDescent="0.2">
      <c r="A47" s="47" t="s">
        <v>63</v>
      </c>
      <c r="B47" s="48" t="s">
        <v>64</v>
      </c>
      <c r="C47" s="75">
        <v>251579.2</v>
      </c>
      <c r="D47" s="75">
        <v>110338.4</v>
      </c>
      <c r="E47" s="75">
        <v>110338.4</v>
      </c>
      <c r="F47" s="55">
        <f t="shared" si="14"/>
        <v>100</v>
      </c>
      <c r="G47" s="23">
        <f t="shared" si="15"/>
        <v>43.85831579081259</v>
      </c>
      <c r="H47" s="49">
        <f t="shared" si="16"/>
        <v>7.4559255093993402</v>
      </c>
    </row>
    <row r="48" spans="1:8" x14ac:dyDescent="0.2">
      <c r="A48" s="47" t="s">
        <v>65</v>
      </c>
      <c r="B48" s="48" t="s">
        <v>66</v>
      </c>
      <c r="C48" s="75">
        <v>101050.3</v>
      </c>
      <c r="D48" s="75">
        <v>42173.8</v>
      </c>
      <c r="E48" s="75">
        <v>34151.199999999997</v>
      </c>
      <c r="F48" s="55">
        <f t="shared" si="14"/>
        <v>80.97728921747624</v>
      </c>
      <c r="G48" s="23">
        <f t="shared" si="15"/>
        <v>33.796238111118917</v>
      </c>
      <c r="H48" s="49">
        <f t="shared" si="16"/>
        <v>2.3077079535012173</v>
      </c>
    </row>
    <row r="49" spans="1:8" x14ac:dyDescent="0.2">
      <c r="A49" s="47" t="s">
        <v>67</v>
      </c>
      <c r="B49" s="48" t="s">
        <v>68</v>
      </c>
      <c r="C49" s="75">
        <v>6531.3</v>
      </c>
      <c r="D49" s="75">
        <v>3040.4</v>
      </c>
      <c r="E49" s="75">
        <v>2886.5</v>
      </c>
      <c r="F49" s="55">
        <f t="shared" si="14"/>
        <v>94.938166030785425</v>
      </c>
      <c r="G49" s="23">
        <f t="shared" si="15"/>
        <v>44.194876977018353</v>
      </c>
      <c r="H49" s="49">
        <f t="shared" si="16"/>
        <v>0.19505021808256415</v>
      </c>
    </row>
    <row r="50" spans="1:8" x14ac:dyDescent="0.2">
      <c r="A50" s="47" t="s">
        <v>69</v>
      </c>
      <c r="B50" s="48" t="s">
        <v>70</v>
      </c>
      <c r="C50" s="75">
        <v>9005.1</v>
      </c>
      <c r="D50" s="75">
        <v>4165.3</v>
      </c>
      <c r="E50" s="75">
        <v>4165.3</v>
      </c>
      <c r="F50" s="55">
        <f t="shared" si="14"/>
        <v>100</v>
      </c>
      <c r="G50" s="23">
        <f t="shared" si="15"/>
        <v>46.254900001110485</v>
      </c>
      <c r="H50" s="49">
        <f t="shared" si="16"/>
        <v>0.28146290434065629</v>
      </c>
    </row>
    <row r="51" spans="1:8" x14ac:dyDescent="0.2">
      <c r="A51" s="50" t="s">
        <v>71</v>
      </c>
      <c r="B51" s="51" t="s">
        <v>72</v>
      </c>
      <c r="C51" s="75">
        <v>17808.400000000001</v>
      </c>
      <c r="D51" s="75">
        <v>8121.8</v>
      </c>
      <c r="E51" s="75">
        <v>2622.5</v>
      </c>
      <c r="F51" s="55">
        <f t="shared" si="14"/>
        <v>32.289640227535763</v>
      </c>
      <c r="G51" s="23">
        <f t="shared" si="15"/>
        <v>14.726196626311177</v>
      </c>
      <c r="H51" s="49">
        <f t="shared" si="16"/>
        <v>0.17721087715971748</v>
      </c>
    </row>
    <row r="52" spans="1:8" x14ac:dyDescent="0.2">
      <c r="A52" s="52" t="s">
        <v>73</v>
      </c>
      <c r="B52" s="53"/>
      <c r="C52" s="74">
        <f>SUM(C41:C51)</f>
        <v>4086045.6999999997</v>
      </c>
      <c r="D52" s="74">
        <f>SUM(D41:D51)</f>
        <v>1511902.2</v>
      </c>
      <c r="E52" s="74">
        <f>SUM(E41:E51)</f>
        <v>1479875.2999999998</v>
      </c>
      <c r="F52" s="17">
        <f t="shared" si="14"/>
        <v>97.881681764865476</v>
      </c>
      <c r="G52" s="18">
        <f t="shared" ref="G52" si="17">E52/C52*100</f>
        <v>36.217786306207977</v>
      </c>
      <c r="H52" s="33">
        <f t="shared" ref="H52" si="18">SUM(H41:H51)</f>
        <v>100.00000000000001</v>
      </c>
    </row>
    <row r="54" spans="1:8" x14ac:dyDescent="0.2">
      <c r="A54" s="84" t="s">
        <v>83</v>
      </c>
      <c r="B54" s="84"/>
      <c r="C54" s="7">
        <f>C35-C52</f>
        <v>-115250.89999999991</v>
      </c>
      <c r="D54" s="7">
        <f>D35-D52</f>
        <v>-17038.5</v>
      </c>
      <c r="E54" s="77">
        <f>E35-E52</f>
        <v>75.450000000186265</v>
      </c>
    </row>
    <row r="58" spans="1:8" x14ac:dyDescent="0.2">
      <c r="C58" s="8"/>
      <c r="D58" s="11"/>
      <c r="E58" s="11"/>
    </row>
    <row r="59" spans="1:8" x14ac:dyDescent="0.2">
      <c r="C59" s="8"/>
      <c r="D59" s="11"/>
      <c r="E59" s="11"/>
    </row>
    <row r="60" spans="1:8" x14ac:dyDescent="0.2">
      <c r="C60" s="8"/>
      <c r="D60" s="11"/>
      <c r="E60" s="11"/>
    </row>
    <row r="61" spans="1:8" x14ac:dyDescent="0.2">
      <c r="C61" s="8"/>
      <c r="D61" s="11"/>
      <c r="E61" s="11"/>
    </row>
  </sheetData>
  <mergeCells count="5">
    <mergeCell ref="A54:B54"/>
    <mergeCell ref="A3:H3"/>
    <mergeCell ref="A38:H38"/>
    <mergeCell ref="A39:H39"/>
    <mergeCell ref="A2:H2"/>
  </mergeCells>
  <printOptions horizontalCentered="1"/>
  <pageMargins left="0.62992125984251968" right="0.23622047244094491" top="0.55118110236220474" bottom="0.39370078740157483" header="0.19685039370078741" footer="0.15748031496062992"/>
  <pageSetup paperSize="9"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Сыроватская</cp:lastModifiedBy>
  <cp:lastPrinted>2020-07-09T06:14:22Z</cp:lastPrinted>
  <dcterms:created xsi:type="dcterms:W3CDTF">2017-10-26T14:49:46Z</dcterms:created>
  <dcterms:modified xsi:type="dcterms:W3CDTF">2020-07-09T06:18:54Z</dcterms:modified>
</cp:coreProperties>
</file>