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Старый комп\Documents\Бюджет\Бюджет 2024\Актуальная версия\Решение № 386 от 19.12.2023 (в редакции от 17.12.2024 №530)\"/>
    </mc:Choice>
  </mc:AlternateContent>
  <bookViews>
    <workbookView xWindow="0" yWindow="0" windowWidth="28800" windowHeight="11835"/>
  </bookViews>
  <sheets>
    <sheet name="2.доходы" sheetId="1" r:id="rId1"/>
  </sheets>
  <definedNames>
    <definedName name="_xlnm._FilterDatabase" localSheetId="0" hidden="1">'2.доходы'!$A$7:$K$146</definedName>
    <definedName name="_xlnm.Print_Area" localSheetId="0">'2.доходы'!$A$1:$K$155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33" i="1" l="1"/>
  <c r="H133" i="1"/>
  <c r="K112" i="1"/>
  <c r="H112" i="1"/>
  <c r="K15" i="1"/>
  <c r="H15" i="1"/>
  <c r="K153" i="1"/>
  <c r="K152" i="1" s="1"/>
  <c r="K151" i="1" s="1"/>
  <c r="H153" i="1"/>
  <c r="H152" i="1" s="1"/>
  <c r="H151" i="1" s="1"/>
  <c r="E153" i="1"/>
  <c r="E152" i="1" s="1"/>
  <c r="E151" i="1" s="1"/>
  <c r="J152" i="1"/>
  <c r="I152" i="1"/>
  <c r="I151" i="1" s="1"/>
  <c r="F152" i="1"/>
  <c r="F151" i="1" s="1"/>
  <c r="C152" i="1"/>
  <c r="C151" i="1" s="1"/>
  <c r="J151" i="1"/>
  <c r="K150" i="1"/>
  <c r="H150" i="1"/>
  <c r="E150" i="1"/>
  <c r="K149" i="1"/>
  <c r="H149" i="1"/>
  <c r="E149" i="1"/>
  <c r="J148" i="1"/>
  <c r="J147" i="1" s="1"/>
  <c r="I148" i="1"/>
  <c r="I147" i="1" s="1"/>
  <c r="G148" i="1"/>
  <c r="G147" i="1" s="1"/>
  <c r="F148" i="1"/>
  <c r="F147" i="1" s="1"/>
  <c r="D148" i="1"/>
  <c r="D147" i="1" s="1"/>
  <c r="C148" i="1"/>
  <c r="C147" i="1" s="1"/>
  <c r="K146" i="1"/>
  <c r="K145" i="1" s="1"/>
  <c r="K144" i="1" s="1"/>
  <c r="H146" i="1"/>
  <c r="H145" i="1" s="1"/>
  <c r="H144" i="1" s="1"/>
  <c r="E146" i="1"/>
  <c r="E145" i="1" s="1"/>
  <c r="E144" i="1" s="1"/>
  <c r="J145" i="1"/>
  <c r="J144" i="1" s="1"/>
  <c r="I145" i="1"/>
  <c r="I144" i="1" s="1"/>
  <c r="G145" i="1"/>
  <c r="G144" i="1" s="1"/>
  <c r="F145" i="1"/>
  <c r="F144" i="1" s="1"/>
  <c r="D145" i="1"/>
  <c r="D144" i="1" s="1"/>
  <c r="C145" i="1"/>
  <c r="C144" i="1" s="1"/>
  <c r="K143" i="1"/>
  <c r="K142" i="1" s="1"/>
  <c r="K141" i="1" s="1"/>
  <c r="H143" i="1"/>
  <c r="H142" i="1" s="1"/>
  <c r="H141" i="1" s="1"/>
  <c r="E143" i="1"/>
  <c r="E142" i="1" s="1"/>
  <c r="E141" i="1" s="1"/>
  <c r="J142" i="1"/>
  <c r="J141" i="1" s="1"/>
  <c r="I142" i="1"/>
  <c r="I141" i="1" s="1"/>
  <c r="G142" i="1"/>
  <c r="G141" i="1" s="1"/>
  <c r="F142" i="1"/>
  <c r="F141" i="1" s="1"/>
  <c r="D142" i="1"/>
  <c r="D141" i="1" s="1"/>
  <c r="C142" i="1"/>
  <c r="C141" i="1" s="1"/>
  <c r="K140" i="1"/>
  <c r="H140" i="1"/>
  <c r="E140" i="1"/>
  <c r="K139" i="1"/>
  <c r="H139" i="1"/>
  <c r="E139" i="1"/>
  <c r="E138" i="1"/>
  <c r="K137" i="1"/>
  <c r="H137" i="1"/>
  <c r="E137" i="1"/>
  <c r="K136" i="1"/>
  <c r="H136" i="1"/>
  <c r="E136" i="1"/>
  <c r="K135" i="1"/>
  <c r="H135" i="1"/>
  <c r="E135" i="1"/>
  <c r="K134" i="1"/>
  <c r="H134" i="1"/>
  <c r="E134" i="1"/>
  <c r="E133" i="1"/>
  <c r="J132" i="1"/>
  <c r="I132" i="1"/>
  <c r="G132" i="1"/>
  <c r="F132" i="1"/>
  <c r="D132" i="1"/>
  <c r="C132" i="1"/>
  <c r="K131" i="1"/>
  <c r="H131" i="1"/>
  <c r="E131" i="1"/>
  <c r="K130" i="1"/>
  <c r="H130" i="1"/>
  <c r="E130" i="1"/>
  <c r="K129" i="1"/>
  <c r="H129" i="1"/>
  <c r="E129" i="1"/>
  <c r="K128" i="1"/>
  <c r="H128" i="1"/>
  <c r="E128" i="1"/>
  <c r="K127" i="1"/>
  <c r="H127" i="1"/>
  <c r="D127" i="1"/>
  <c r="E127" i="1" s="1"/>
  <c r="K126" i="1"/>
  <c r="H126" i="1"/>
  <c r="D126" i="1"/>
  <c r="K125" i="1"/>
  <c r="H125" i="1"/>
  <c r="D125" i="1"/>
  <c r="E125" i="1" s="1"/>
  <c r="K124" i="1"/>
  <c r="H124" i="1"/>
  <c r="D124" i="1"/>
  <c r="E124" i="1" s="1"/>
  <c r="J123" i="1"/>
  <c r="I123" i="1"/>
  <c r="G123" i="1"/>
  <c r="F123" i="1"/>
  <c r="C123" i="1"/>
  <c r="K122" i="1"/>
  <c r="H122" i="1"/>
  <c r="E122" i="1"/>
  <c r="K121" i="1"/>
  <c r="H121" i="1"/>
  <c r="E121" i="1"/>
  <c r="K120" i="1"/>
  <c r="H120" i="1"/>
  <c r="E120" i="1"/>
  <c r="K119" i="1"/>
  <c r="H119" i="1"/>
  <c r="E119" i="1"/>
  <c r="K118" i="1"/>
  <c r="H118" i="1"/>
  <c r="E118" i="1"/>
  <c r="K117" i="1"/>
  <c r="H117" i="1"/>
  <c r="E117" i="1"/>
  <c r="K116" i="1"/>
  <c r="H116" i="1"/>
  <c r="E116" i="1"/>
  <c r="K115" i="1"/>
  <c r="H115" i="1"/>
  <c r="E115" i="1"/>
  <c r="K114" i="1"/>
  <c r="H114" i="1"/>
  <c r="E114" i="1"/>
  <c r="K113" i="1"/>
  <c r="H113" i="1"/>
  <c r="E113" i="1"/>
  <c r="E112" i="1"/>
  <c r="K111" i="1"/>
  <c r="H111" i="1"/>
  <c r="D111" i="1"/>
  <c r="E111" i="1" s="1"/>
  <c r="K110" i="1"/>
  <c r="H110" i="1"/>
  <c r="E110" i="1"/>
  <c r="K109" i="1"/>
  <c r="H109" i="1"/>
  <c r="E109" i="1"/>
  <c r="K108" i="1"/>
  <c r="H108" i="1"/>
  <c r="E108" i="1"/>
  <c r="K107" i="1"/>
  <c r="H107" i="1"/>
  <c r="E107" i="1"/>
  <c r="K106" i="1"/>
  <c r="H106" i="1"/>
  <c r="E106" i="1"/>
  <c r="K105" i="1"/>
  <c r="H105" i="1"/>
  <c r="E105" i="1"/>
  <c r="K104" i="1"/>
  <c r="H104" i="1"/>
  <c r="E104" i="1"/>
  <c r="K103" i="1"/>
  <c r="H103" i="1"/>
  <c r="E103" i="1"/>
  <c r="K102" i="1"/>
  <c r="H102" i="1"/>
  <c r="E102" i="1"/>
  <c r="K101" i="1"/>
  <c r="H101" i="1"/>
  <c r="E101" i="1"/>
  <c r="J100" i="1"/>
  <c r="I100" i="1"/>
  <c r="G100" i="1"/>
  <c r="F100" i="1"/>
  <c r="C100" i="1"/>
  <c r="E99" i="1"/>
  <c r="K98" i="1"/>
  <c r="H98" i="1"/>
  <c r="E98" i="1"/>
  <c r="H97" i="1"/>
  <c r="E97" i="1"/>
  <c r="K96" i="1"/>
  <c r="K95" i="1" s="1"/>
  <c r="H96" i="1"/>
  <c r="E96" i="1"/>
  <c r="J95" i="1"/>
  <c r="I95" i="1"/>
  <c r="G95" i="1"/>
  <c r="F95" i="1"/>
  <c r="D95" i="1"/>
  <c r="C95" i="1"/>
  <c r="K92" i="1"/>
  <c r="K91" i="1" s="1"/>
  <c r="K90" i="1" s="1"/>
  <c r="K89" i="1" s="1"/>
  <c r="K88" i="1" s="1"/>
  <c r="H92" i="1"/>
  <c r="E92" i="1"/>
  <c r="H91" i="1"/>
  <c r="H90" i="1" s="1"/>
  <c r="H89" i="1" s="1"/>
  <c r="H88" i="1" s="1"/>
  <c r="D91" i="1"/>
  <c r="D88" i="1" s="1"/>
  <c r="C91" i="1"/>
  <c r="E90" i="1"/>
  <c r="E89" i="1" s="1"/>
  <c r="J89" i="1"/>
  <c r="J88" i="1" s="1"/>
  <c r="I89" i="1"/>
  <c r="I88" i="1" s="1"/>
  <c r="G89" i="1"/>
  <c r="G88" i="1" s="1"/>
  <c r="F89" i="1"/>
  <c r="F88" i="1" s="1"/>
  <c r="D89" i="1"/>
  <c r="C89" i="1"/>
  <c r="K87" i="1"/>
  <c r="H87" i="1"/>
  <c r="E87" i="1"/>
  <c r="K86" i="1"/>
  <c r="H86" i="1"/>
  <c r="E86" i="1"/>
  <c r="K85" i="1"/>
  <c r="H85" i="1"/>
  <c r="E85" i="1"/>
  <c r="K84" i="1"/>
  <c r="H84" i="1"/>
  <c r="E84" i="1"/>
  <c r="K83" i="1"/>
  <c r="H83" i="1"/>
  <c r="E83" i="1"/>
  <c r="K82" i="1"/>
  <c r="H82" i="1"/>
  <c r="E82" i="1"/>
  <c r="K81" i="1"/>
  <c r="H81" i="1"/>
  <c r="E81" i="1"/>
  <c r="K80" i="1"/>
  <c r="H80" i="1"/>
  <c r="E80" i="1"/>
  <c r="K79" i="1"/>
  <c r="H79" i="1"/>
  <c r="E79" i="1"/>
  <c r="K78" i="1"/>
  <c r="H78" i="1"/>
  <c r="E78" i="1"/>
  <c r="K77" i="1"/>
  <c r="H77" i="1"/>
  <c r="E77" i="1"/>
  <c r="K76" i="1"/>
  <c r="H76" i="1"/>
  <c r="E76" i="1"/>
  <c r="K75" i="1"/>
  <c r="H75" i="1"/>
  <c r="E75" i="1"/>
  <c r="K74" i="1"/>
  <c r="H74" i="1"/>
  <c r="E74" i="1"/>
  <c r="K73" i="1"/>
  <c r="F73" i="1"/>
  <c r="F64" i="1" s="1"/>
  <c r="E73" i="1"/>
  <c r="K72" i="1"/>
  <c r="H72" i="1"/>
  <c r="E72" i="1"/>
  <c r="K71" i="1"/>
  <c r="H71" i="1"/>
  <c r="E71" i="1"/>
  <c r="K70" i="1"/>
  <c r="H70" i="1"/>
  <c r="E70" i="1"/>
  <c r="K69" i="1"/>
  <c r="H69" i="1"/>
  <c r="E69" i="1"/>
  <c r="K68" i="1"/>
  <c r="H68" i="1"/>
  <c r="E68" i="1"/>
  <c r="K67" i="1"/>
  <c r="H67" i="1"/>
  <c r="E67" i="1"/>
  <c r="K66" i="1"/>
  <c r="H66" i="1"/>
  <c r="E66" i="1"/>
  <c r="K65" i="1"/>
  <c r="H65" i="1"/>
  <c r="E65" i="1"/>
  <c r="J64" i="1"/>
  <c r="I64" i="1"/>
  <c r="G64" i="1"/>
  <c r="D64" i="1"/>
  <c r="C64" i="1"/>
  <c r="K63" i="1"/>
  <c r="H63" i="1"/>
  <c r="E63" i="1"/>
  <c r="K62" i="1"/>
  <c r="H62" i="1"/>
  <c r="E62" i="1"/>
  <c r="E61" i="1" s="1"/>
  <c r="E60" i="1" s="1"/>
  <c r="K61" i="1"/>
  <c r="K60" i="1" s="1"/>
  <c r="J61" i="1"/>
  <c r="J60" i="1" s="1"/>
  <c r="I61" i="1"/>
  <c r="I60" i="1" s="1"/>
  <c r="G61" i="1"/>
  <c r="G60" i="1" s="1"/>
  <c r="F61" i="1"/>
  <c r="F60" i="1" s="1"/>
  <c r="D61" i="1"/>
  <c r="D60" i="1" s="1"/>
  <c r="C61" i="1"/>
  <c r="C60" i="1"/>
  <c r="K59" i="1"/>
  <c r="H59" i="1"/>
  <c r="E59" i="1"/>
  <c r="E58" i="1" s="1"/>
  <c r="E57" i="1" s="1"/>
  <c r="K58" i="1"/>
  <c r="K57" i="1" s="1"/>
  <c r="J58" i="1"/>
  <c r="J57" i="1" s="1"/>
  <c r="I58" i="1"/>
  <c r="I57" i="1" s="1"/>
  <c r="H58" i="1"/>
  <c r="H57" i="1" s="1"/>
  <c r="G58" i="1"/>
  <c r="G57" i="1" s="1"/>
  <c r="F58" i="1"/>
  <c r="F57" i="1" s="1"/>
  <c r="D58" i="1"/>
  <c r="D57" i="1" s="1"/>
  <c r="C58" i="1"/>
  <c r="C57" i="1" s="1"/>
  <c r="K56" i="1"/>
  <c r="H56" i="1"/>
  <c r="E56" i="1"/>
  <c r="K55" i="1"/>
  <c r="H55" i="1"/>
  <c r="E55" i="1"/>
  <c r="K54" i="1"/>
  <c r="H54" i="1"/>
  <c r="E54" i="1"/>
  <c r="K53" i="1"/>
  <c r="H53" i="1"/>
  <c r="E53" i="1"/>
  <c r="J52" i="1"/>
  <c r="J51" i="1" s="1"/>
  <c r="I52" i="1"/>
  <c r="I51" i="1" s="1"/>
  <c r="G52" i="1"/>
  <c r="G51" i="1" s="1"/>
  <c r="F52" i="1"/>
  <c r="F51" i="1" s="1"/>
  <c r="D52" i="1"/>
  <c r="D51" i="1" s="1"/>
  <c r="C52" i="1"/>
  <c r="C51" i="1" s="1"/>
  <c r="K50" i="1"/>
  <c r="H50" i="1"/>
  <c r="E50" i="1"/>
  <c r="K49" i="1"/>
  <c r="H49" i="1"/>
  <c r="E49" i="1"/>
  <c r="E48" i="1" s="1"/>
  <c r="J48" i="1"/>
  <c r="I48" i="1"/>
  <c r="G48" i="1"/>
  <c r="F48" i="1"/>
  <c r="D48" i="1"/>
  <c r="C48" i="1"/>
  <c r="K47" i="1"/>
  <c r="K46" i="1" s="1"/>
  <c r="H47" i="1"/>
  <c r="H46" i="1" s="1"/>
  <c r="E47" i="1"/>
  <c r="E46" i="1" s="1"/>
  <c r="J46" i="1"/>
  <c r="I46" i="1"/>
  <c r="G46" i="1"/>
  <c r="F46" i="1"/>
  <c r="D46" i="1"/>
  <c r="C46" i="1"/>
  <c r="K45" i="1"/>
  <c r="H45" i="1"/>
  <c r="E45" i="1"/>
  <c r="K44" i="1"/>
  <c r="H44" i="1"/>
  <c r="E44" i="1"/>
  <c r="K43" i="1"/>
  <c r="H43" i="1"/>
  <c r="E43" i="1"/>
  <c r="J42" i="1"/>
  <c r="I42" i="1"/>
  <c r="I41" i="1" s="1"/>
  <c r="G42" i="1"/>
  <c r="G41" i="1" s="1"/>
  <c r="F42" i="1"/>
  <c r="F41" i="1" s="1"/>
  <c r="D42" i="1"/>
  <c r="C42" i="1"/>
  <c r="J41" i="1"/>
  <c r="K39" i="1"/>
  <c r="K37" i="1" s="1"/>
  <c r="H39" i="1"/>
  <c r="E39" i="1"/>
  <c r="K38" i="1"/>
  <c r="H38" i="1"/>
  <c r="H37" i="1" s="1"/>
  <c r="E38" i="1"/>
  <c r="E37" i="1" s="1"/>
  <c r="J37" i="1"/>
  <c r="I37" i="1"/>
  <c r="G37" i="1"/>
  <c r="F37" i="1"/>
  <c r="D37" i="1"/>
  <c r="C37" i="1"/>
  <c r="K36" i="1"/>
  <c r="K34" i="1" s="1"/>
  <c r="K31" i="1" s="1"/>
  <c r="H36" i="1"/>
  <c r="E36" i="1"/>
  <c r="K35" i="1"/>
  <c r="H35" i="1"/>
  <c r="H34" i="1" s="1"/>
  <c r="E35" i="1"/>
  <c r="E34" i="1" s="1"/>
  <c r="J34" i="1"/>
  <c r="I34" i="1"/>
  <c r="G34" i="1"/>
  <c r="F34" i="1"/>
  <c r="D34" i="1"/>
  <c r="C34" i="1"/>
  <c r="K33" i="1"/>
  <c r="H33" i="1"/>
  <c r="E33" i="1"/>
  <c r="E32" i="1" s="1"/>
  <c r="K32" i="1"/>
  <c r="J32" i="1"/>
  <c r="I32" i="1"/>
  <c r="H32" i="1"/>
  <c r="G32" i="1"/>
  <c r="G31" i="1" s="1"/>
  <c r="F32" i="1"/>
  <c r="D32" i="1"/>
  <c r="D31" i="1" s="1"/>
  <c r="C32" i="1"/>
  <c r="F31" i="1"/>
  <c r="K30" i="1"/>
  <c r="K29" i="1" s="1"/>
  <c r="H30" i="1"/>
  <c r="H29" i="1" s="1"/>
  <c r="E30" i="1"/>
  <c r="J29" i="1"/>
  <c r="I29" i="1"/>
  <c r="G29" i="1"/>
  <c r="F29" i="1"/>
  <c r="E29" i="1"/>
  <c r="D29" i="1"/>
  <c r="C29" i="1"/>
  <c r="K28" i="1"/>
  <c r="K27" i="1" s="1"/>
  <c r="H28" i="1"/>
  <c r="H27" i="1" s="1"/>
  <c r="E28" i="1"/>
  <c r="E27" i="1" s="1"/>
  <c r="D27" i="1"/>
  <c r="C27" i="1"/>
  <c r="K26" i="1"/>
  <c r="K24" i="1" s="1"/>
  <c r="H26" i="1"/>
  <c r="H24" i="1" s="1"/>
  <c r="E26" i="1"/>
  <c r="K25" i="1"/>
  <c r="H25" i="1"/>
  <c r="E25" i="1"/>
  <c r="J24" i="1"/>
  <c r="I24" i="1"/>
  <c r="G24" i="1"/>
  <c r="F24" i="1"/>
  <c r="D24" i="1"/>
  <c r="C24" i="1"/>
  <c r="K22" i="1"/>
  <c r="H22" i="1"/>
  <c r="H19" i="1" s="1"/>
  <c r="E22" i="1"/>
  <c r="K21" i="1"/>
  <c r="H21" i="1"/>
  <c r="E21" i="1"/>
  <c r="K20" i="1"/>
  <c r="K19" i="1" s="1"/>
  <c r="H20" i="1"/>
  <c r="E20" i="1"/>
  <c r="J19" i="1"/>
  <c r="I19" i="1"/>
  <c r="G19" i="1"/>
  <c r="F19" i="1"/>
  <c r="D19" i="1"/>
  <c r="C19" i="1"/>
  <c r="K18" i="1"/>
  <c r="H18" i="1"/>
  <c r="E18" i="1"/>
  <c r="K17" i="1"/>
  <c r="H17" i="1"/>
  <c r="E17" i="1"/>
  <c r="K16" i="1"/>
  <c r="H16" i="1"/>
  <c r="E16" i="1"/>
  <c r="E15" i="1"/>
  <c r="K14" i="1"/>
  <c r="H14" i="1"/>
  <c r="E14" i="1"/>
  <c r="K13" i="1"/>
  <c r="K11" i="1" s="1"/>
  <c r="K10" i="1" s="1"/>
  <c r="H13" i="1"/>
  <c r="E13" i="1"/>
  <c r="K12" i="1"/>
  <c r="H12" i="1"/>
  <c r="E12" i="1"/>
  <c r="J11" i="1"/>
  <c r="J10" i="1" s="1"/>
  <c r="I11" i="1"/>
  <c r="G11" i="1"/>
  <c r="F11" i="1"/>
  <c r="F10" i="1" s="1"/>
  <c r="D11" i="1"/>
  <c r="D10" i="1" s="1"/>
  <c r="C11" i="1"/>
  <c r="C10" i="1" s="1"/>
  <c r="I10" i="1"/>
  <c r="G10" i="1"/>
  <c r="K123" i="1" l="1"/>
  <c r="D23" i="1"/>
  <c r="C23" i="1"/>
  <c r="E19" i="1"/>
  <c r="D100" i="1"/>
  <c r="J31" i="1"/>
  <c r="H48" i="1"/>
  <c r="I23" i="1"/>
  <c r="C88" i="1"/>
  <c r="H95" i="1"/>
  <c r="C31" i="1"/>
  <c r="C9" i="1"/>
  <c r="D41" i="1"/>
  <c r="H42" i="1"/>
  <c r="K42" i="1"/>
  <c r="H11" i="1"/>
  <c r="H10" i="1" s="1"/>
  <c r="E95" i="1"/>
  <c r="K132" i="1"/>
  <c r="D9" i="1"/>
  <c r="E64" i="1"/>
  <c r="E148" i="1"/>
  <c r="E147" i="1" s="1"/>
  <c r="F9" i="1"/>
  <c r="E24" i="1"/>
  <c r="E23" i="1" s="1"/>
  <c r="H148" i="1"/>
  <c r="H147" i="1" s="1"/>
  <c r="H31" i="1"/>
  <c r="F23" i="1"/>
  <c r="K48" i="1"/>
  <c r="H52" i="1"/>
  <c r="H51" i="1" s="1"/>
  <c r="H61" i="1"/>
  <c r="H60" i="1" s="1"/>
  <c r="K148" i="1"/>
  <c r="K147" i="1" s="1"/>
  <c r="J23" i="1"/>
  <c r="G23" i="1"/>
  <c r="G9" i="1" s="1"/>
  <c r="E42" i="1"/>
  <c r="E41" i="1" s="1"/>
  <c r="E40" i="1" s="1"/>
  <c r="H123" i="1"/>
  <c r="E11" i="1"/>
  <c r="E10" i="1" s="1"/>
  <c r="I31" i="1"/>
  <c r="I9" i="1" s="1"/>
  <c r="C41" i="1"/>
  <c r="D123" i="1"/>
  <c r="E132" i="1"/>
  <c r="F94" i="1"/>
  <c r="F93" i="1" s="1"/>
  <c r="D94" i="1"/>
  <c r="D93" i="1" s="1"/>
  <c r="I94" i="1"/>
  <c r="I93" i="1" s="1"/>
  <c r="H100" i="1"/>
  <c r="G94" i="1"/>
  <c r="G93" i="1" s="1"/>
  <c r="J94" i="1"/>
  <c r="J93" i="1" s="1"/>
  <c r="K100" i="1"/>
  <c r="K94" i="1" s="1"/>
  <c r="K93" i="1" s="1"/>
  <c r="E100" i="1"/>
  <c r="C94" i="1"/>
  <c r="C93" i="1" s="1"/>
  <c r="K64" i="1"/>
  <c r="E52" i="1"/>
  <c r="E51" i="1" s="1"/>
  <c r="K52" i="1"/>
  <c r="K51" i="1" s="1"/>
  <c r="G40" i="1"/>
  <c r="I40" i="1"/>
  <c r="H132" i="1"/>
  <c r="E31" i="1"/>
  <c r="H23" i="1"/>
  <c r="K23" i="1"/>
  <c r="K9" i="1" s="1"/>
  <c r="D40" i="1"/>
  <c r="D8" i="1" s="1"/>
  <c r="J9" i="1"/>
  <c r="F40" i="1"/>
  <c r="J40" i="1"/>
  <c r="E126" i="1"/>
  <c r="E123" i="1" s="1"/>
  <c r="E91" i="1"/>
  <c r="E88" i="1" s="1"/>
  <c r="H73" i="1"/>
  <c r="H64" i="1" s="1"/>
  <c r="E9" i="1" l="1"/>
  <c r="E8" i="1" s="1"/>
  <c r="H41" i="1"/>
  <c r="H40" i="1" s="1"/>
  <c r="C40" i="1"/>
  <c r="C8" i="1" s="1"/>
  <c r="H9" i="1"/>
  <c r="F8" i="1"/>
  <c r="G8" i="1"/>
  <c r="K41" i="1"/>
  <c r="K40" i="1" s="1"/>
  <c r="K8" i="1" s="1"/>
  <c r="K154" i="1" s="1"/>
  <c r="D154" i="1"/>
  <c r="F154" i="1"/>
  <c r="G154" i="1"/>
  <c r="H94" i="1"/>
  <c r="H93" i="1" s="1"/>
  <c r="E94" i="1"/>
  <c r="E93" i="1" s="1"/>
  <c r="C154" i="1"/>
  <c r="I8" i="1"/>
  <c r="I154" i="1" s="1"/>
  <c r="J8" i="1"/>
  <c r="J154" i="1" s="1"/>
  <c r="H8" i="1" l="1"/>
  <c r="E154" i="1"/>
  <c r="H154" i="1"/>
</calcChain>
</file>

<file path=xl/sharedStrings.xml><?xml version="1.0" encoding="utf-8"?>
<sst xmlns="http://schemas.openxmlformats.org/spreadsheetml/2006/main" count="306" uniqueCount="300">
  <si>
    <t>Распределение доходов бюджета ЗАТО г. Североморск по кодам классификации доходов бюджетов на 2024 год и плановый период 2025 и 2026 годов</t>
  </si>
  <si>
    <t>рублей</t>
  </si>
  <si>
    <t>Наименование</t>
  </si>
  <si>
    <t>Код бюджетной классификации Российской Федерации</t>
  </si>
  <si>
    <t>Сумма</t>
  </si>
  <si>
    <t>Изменения</t>
  </si>
  <si>
    <t>2024 год</t>
  </si>
  <si>
    <t>2025 год</t>
  </si>
  <si>
    <t>2026 год</t>
  </si>
  <si>
    <t>НАЛОГОВЫЕ И НЕНАЛОГОВЫЕ ДОХОДЫ</t>
  </si>
  <si>
    <t>000 1 00 00000 00 0000 000</t>
  </si>
  <si>
    <t>НАЛОГОВЫЕ ДОХОДЫ</t>
  </si>
  <si>
    <t>НАЛОГИ НА ПРИБЫЛЬ, ДОХОДЫ</t>
  </si>
  <si>
    <t>000 1 01 00000 00 0000 000</t>
  </si>
  <si>
    <t xml:space="preserve">Налог на доходы физических лиц </t>
  </si>
  <si>
    <t>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</si>
  <si>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 кодекса Российской Федерации</t>
  </si>
  <si>
    <t xml:space="preserve">000 1 01 02010 01 0000 110 
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</si>
  <si>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</si>
  <si>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000 1 01 02020 01 0000 110 </t>
  </si>
  <si>
    <t>Налог на доходы физических лиц с доходов, полученных физическими лицами в соответствии со статьей 228  Налогового  кодекса  Российской Федерации</t>
  </si>
  <si>
    <t xml:space="preserve">000 1 01 02030 01 0000 110 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</si>
  <si>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за исключением уплачиваемого в связи с переходом на особый порядок уплаты на основании подачи в налоговый орган соответствующего уведомления (в части суммы налога, не превышающей 650 000 рублей)</t>
  </si>
  <si>
    <t xml:space="preserve">000 1 01 02050 01 0000 110 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</si>
  <si>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</si>
  <si>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000 1 01 02080 01 0000 110                     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</si>
  <si>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</si>
  <si>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000 1 01 02130 01 0000 110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</si>
  <si>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</si>
  <si>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000 1 01 02140 01 0000 110</t>
  </si>
  <si>
    <t>НАЛОГИ НА ТОВАРЫ (РАБОТЫ, УСЛУГИ), РЕАЛИЗУЕМЫЕ НА ТЕРРИТОРИИ РОССИЙСКОЙ ФЕДЕРАЦИИ</t>
  </si>
  <si>
    <t>000 1 03 00000 00 0000 000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</si>
  <si>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</si>
  <si>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</si>
  <si>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</si>
  <si>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</si>
  <si>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</si>
  <si>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</si>
  <si>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>НАЛОГИ НА СОВОКУПНЫЙ ДОХОД</t>
  </si>
  <si>
    <t>000 1 05 00000 00 0000 000</t>
  </si>
  <si>
    <t xml:space="preserve">Налог, взимаемый в связи с применением упрощенной системы налогообложения </t>
  </si>
  <si>
    <t xml:space="preserve">000 1 05 01000 00 0000 110   </t>
  </si>
  <si>
    <t>Налог, взимаемый с налогоплательщиков, выбравших в качестве объекта налогообложения доходы</t>
  </si>
  <si>
    <t xml:space="preserve">000 1 05 01011 01 0000 110   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</si>
  <si>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</si>
  <si>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 xml:space="preserve">000 1 05 01021 01 0000 110   </t>
  </si>
  <si>
    <t>Единый налог на вмененный доход для отдельных видов деятельности</t>
  </si>
  <si>
    <t xml:space="preserve">000 1 05 02000 02 0000 110   </t>
  </si>
  <si>
    <t xml:space="preserve">000 1 05 02010 02 0000 110   </t>
  </si>
  <si>
    <t xml:space="preserve">Налог, взимаемый в связи с применением патентной системы налогообложения </t>
  </si>
  <si>
    <t xml:space="preserve">000 1 05 04000 02 0000 110   </t>
  </si>
  <si>
    <t xml:space="preserve">Налог, взимаемый в связи с применением патентной системы налогообложения, зачисляемый в бюджеты городских округов </t>
  </si>
  <si>
    <t>000 1 05 04010 02 0000 110</t>
  </si>
  <si>
    <t>НАЛОГИ НА ИМУЩЕСТВО</t>
  </si>
  <si>
    <t>000 1 06 00000 00 0000 000</t>
  </si>
  <si>
    <t xml:space="preserve">Налог на имущество физических лиц </t>
  </si>
  <si>
    <t xml:space="preserve">000 1 06 01000 00 0000 110 </t>
  </si>
  <si>
    <t>Налог на имущество физических лиц, взимаемый по ставкам, применяемым  к объектам налогообложения, расположенным в границах городских округов</t>
  </si>
  <si>
    <t xml:space="preserve">000 1 06 01020 04 0000 110 </t>
  </si>
  <si>
    <t>Земельный налог</t>
  </si>
  <si>
    <t xml:space="preserve">000 1 06 06000 00 0000 110 </t>
  </si>
  <si>
    <t>Земельный налог с организаций, обладающих земельным участком, расположенным в границах городских округов</t>
  </si>
  <si>
    <t xml:space="preserve"> 000 1 06 06032 04 0000 110 </t>
  </si>
  <si>
    <t>Земельный налог с физических лиц, обладающих земельным участком, расположенным в границах городских округов</t>
  </si>
  <si>
    <t xml:space="preserve"> 000 1 06 06042 04 0000 110 </t>
  </si>
  <si>
    <t>ГОСУДАРСТВЕННАЯ ПОШЛИНА</t>
  </si>
  <si>
    <t>000 1 08 00000 00 0000 000</t>
  </si>
  <si>
    <t>Государственная  пошлина  по делам, рассматриваемым в  судах общей юрисдикции,  мировыми судьями (за исключением Верховного Суда Российской Федерации)</t>
  </si>
  <si>
    <t xml:space="preserve">000 1 08 03010 01 0000 110 </t>
  </si>
  <si>
    <t>Государственная пошлина за выдачу разрешения на установку рекламной конструкции</t>
  </si>
  <si>
    <t>000 1 08 07150 01 0000 110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</si>
  <si>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</si>
  <si>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</si>
  <si>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</si>
  <si>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</si>
  <si>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</si>
  <si>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 за земельные участки, государственная собственность на которые не разграничена и  которые  расположены  в  границах городских округов, а также средства от продажи права на заключение договоров  аренды указанных земельных участков</t>
  </si>
  <si>
    <t xml:space="preserve">000 1 11 05012 04 0000 120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</si>
  <si>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округов(за исключением земельных участков муниципальных бюджетных и автономных учреждений)</t>
  </si>
  <si>
    <t>000 1 11 05024 04 0000 120</t>
  </si>
  <si>
    <t>Доходы от сдачи в аренду имущества,  находящегося в оперативном управлении органов управления городских округов и созданных ими учреждений (за исключением имущества муниципальных  бюджетных  и автономных учреждений)</t>
  </si>
  <si>
    <t xml:space="preserve">000 1 11 05034 04 0000 120 </t>
  </si>
  <si>
    <t>Платежи от государственных и муниципальных унитарных предприятий</t>
  </si>
  <si>
    <t xml:space="preserve">000 1 11 07000 00 0000 120 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</si>
  <si>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созданными городскими округами</t>
  </si>
  <si>
    <t>000 1 11 07014 04 0000 120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</si>
  <si>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</si>
  <si>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000 1 11 09000 00 0000 120 </t>
  </si>
  <si>
    <t>Прочие поступления  от  использования имущества, находящегося в собственности городских  округов  (за  исключением имущества муниципальных  бюджетных  и автономных учреждений, а также имущества муниципальных унитарных предприятий, в том числе казенных)</t>
  </si>
  <si>
    <t xml:space="preserve"> 000 1 11 09044 04 0000 120 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</si>
  <si>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</si>
  <si>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 xml:space="preserve">000 1 11 09080 04 0000 120 </t>
  </si>
  <si>
    <t>ПЛАТЕЖИ ПРИ ПОЛЬЗОВАНИИ ПРИРОДНЫМИ РЕСУРСАМИ</t>
  </si>
  <si>
    <t>000 1 12 00000 00 0000 000</t>
  </si>
  <si>
    <t>Плата за негативное воздействие на окружающую среду</t>
  </si>
  <si>
    <t>000 1 12 01000 01 0000 120</t>
  </si>
  <si>
    <t>Плата за выбросы загрязняющих веществ в атмосферный воздух стационарными объектами</t>
  </si>
  <si>
    <t>000 1 12 01010 01 0000 120</t>
  </si>
  <si>
    <t>Плата за сбросы загрязняющих веществ в водные объекты</t>
  </si>
  <si>
    <t>000 1 12 01030 01 0000 120</t>
  </si>
  <si>
    <t xml:space="preserve">Плата за размещение отходов производства </t>
  </si>
  <si>
    <t>000 1 12 01041 01 0000 120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</si>
  <si>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</si>
  <si>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000 1 12 01070 01 0000 120</t>
  </si>
  <si>
    <t>ДОХОДЫ ОТ ОКАЗАНИЯ ПЛАТНЫХ УСЛУГ И КОМПЕНСАЦИИ ЗАТРАТ ГОСУДАРСТВА</t>
  </si>
  <si>
    <t>000 1 13 00000 00 0000 000</t>
  </si>
  <si>
    <t xml:space="preserve"> Доходы от компенсации затрат государства</t>
  </si>
  <si>
    <t>000 1 13 02000 00 0000 130</t>
  </si>
  <si>
    <t>Прочие доходы от компенсации затрат бюджетв городских округов</t>
  </si>
  <si>
    <t>000 1 13 02994 04 0000 130</t>
  </si>
  <si>
    <t>ДОХОДЫ ОТ ПРОДАЖИ МАТЕРИАЛЬНЫХ И НЕМАТЕРИАЛЬНЫХ АКТИВОВ</t>
  </si>
  <si>
    <t>000 1 14 00000 00 0000 000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</si>
  <si>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</si>
  <si>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</si>
  <si>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</si>
  <si>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000 1 14 02043 04 0000 410 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</si>
  <si>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</si>
  <si>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000 1 14 02043 04 0000 440 </t>
  </si>
  <si>
    <t>ШТРАФЫ, САНКЦИИ, ВОЗМЕЩЕНИЕ УЩЕРБА</t>
  </si>
  <si>
    <t>000 1 16 00000 00 0000 000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</si>
  <si>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</si>
  <si>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 000 1 16 01053 01 0000 140 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</si>
  <si>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</si>
  <si>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 000 1 16 01063 01 0000 140 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</si>
  <si>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</si>
  <si>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 000 1 16 01073 01 0000 140 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</si>
  <si>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</si>
  <si>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 xml:space="preserve"> 000 1 16 01074 01 0000 140 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</si>
  <si>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</si>
  <si>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000 1 16 01083 01 0000 140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</si>
  <si>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</si>
  <si>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000 1 16 01103 01 0000 140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</si>
  <si>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</si>
  <si>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000 1 16 01113 01 0000 140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</si>
  <si>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</si>
  <si>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000 1 16 01133 01 0000 140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</si>
  <si>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</si>
  <si>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000 1 16 01143 01 0000 140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</si>
  <si>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</si>
  <si>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 000 1 16 01153 01 0000 140 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</si>
  <si>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</si>
  <si>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 000 1 16 01154 01 0000 140 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</si>
  <si>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связанные с нецелевым использованием бюджетных средств, невозвратом либо несвоевременным возвратом бюджетного кредита, неперечислением либо несвоевременным перечислением платы за пользование бюджетным кредитом, нарушением условий предоставления бюджетного кредита, нарушением порядка и (или) условий предоставления (расходования) межбюджетных трансфертов, нарушением условий предоставления бюджетных инвестиций, субсидий юридическим лицам, индивидуальным предпринимателям и физическим лицам, подлежащие зачислению в бюджет муниципального образования</t>
  </si>
  <si>
    <t xml:space="preserve"> 000 1 16 01157 01 0000 140 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</si>
  <si>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</si>
  <si>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000 1 16 01173 01 0000 140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</si>
  <si>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</si>
  <si>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 000 1 16 01193 01 0000 140 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</si>
  <si>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</si>
  <si>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000 1 1601194 01 0000 140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</si>
  <si>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</si>
  <si>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 000 1 16 01203 01 0000 140 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</si>
  <si>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</si>
  <si>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 000 1 16 02020 02 0000 140 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</si>
  <si>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</si>
  <si>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000 1 16 07010 04 0000 140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</si>
  <si>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</si>
  <si>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000 1 16 07090 04 0000 140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</si>
  <si>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</si>
  <si>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000 1 16 10032 04 0000 140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</si>
  <si>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</si>
  <si>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000 1 16 10061 04 0000 140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</si>
  <si>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</si>
  <si>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</si>
  <si>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</si>
  <si>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000 1 16 10129 01 0000 140</t>
  </si>
  <si>
    <t>ПРОЧИЕ НЕНАЛОГОВЫЕ ДОХОДЫ</t>
  </si>
  <si>
    <t>000 1 17 00000 00 0000 000</t>
  </si>
  <si>
    <t xml:space="preserve">Прочие неналоговые доходы </t>
  </si>
  <si>
    <t>000 1 17 05040 00 0000 180</t>
  </si>
  <si>
    <t>Прочие неналоговые доходы бюджетов городских округов</t>
  </si>
  <si>
    <t>000 1 17 05040 04 0000 180</t>
  </si>
  <si>
    <t>Инициативные платежи</t>
  </si>
  <si>
    <t>000 1 17 15000 00 0000 150</t>
  </si>
  <si>
    <t>Инициативные платежи, зачисляемые в бюджеты городских округов</t>
  </si>
  <si>
    <t>000 1 17 15020 04 0000 150</t>
  </si>
  <si>
    <t>БЕЗВОЗМЕЗДНЫЕ ПОСТУПЛЕНИЯ</t>
  </si>
  <si>
    <t xml:space="preserve">000 2 00 00000 00 0000 000 </t>
  </si>
  <si>
    <t>БЕЗВОЗМЕЗДНЫЕ ПОСТУПЛЕНИЯ ОТ ДРУГИХ БЮДЖЕТОВ БЮДЖЕТНОЙ СИСТЕМЫ РОССИЙСКОЙ ФЕДЕРАЦИИ</t>
  </si>
  <si>
    <t xml:space="preserve">000 2 02 00000 00 0000 000 </t>
  </si>
  <si>
    <t>Дотации бюджетам бюджетной системы Российской Федерации</t>
  </si>
  <si>
    <t xml:space="preserve">000 2 02 10000 00 0000 150 </t>
  </si>
  <si>
    <t>Дотации бюджетам городских округов на выравнивание бюджетной обеспеченности из бюджета субъекта Российской Федерации</t>
  </si>
  <si>
    <t>000 2 02 15001 04 0000 150</t>
  </si>
  <si>
    <t>Дотации бюджетам городских округов на поддержку мер по обеспечению сбалансированности бюджетов</t>
  </si>
  <si>
    <t>000 2 02 15002 04 0000 150</t>
  </si>
  <si>
    <t>Дотации бюджетам городских округов, связанные с особым режимом безопасного функционирования закрытых административно-территориальных образований</t>
  </si>
  <si>
    <t xml:space="preserve">000 2 02 15010 04 0000 150 </t>
  </si>
  <si>
    <t>Дотации (гранты) бюджетам городских округов за достижение показателей деятельности органов местного самоуправления</t>
  </si>
  <si>
    <t xml:space="preserve">000 2 02 16549 04 0000 150 </t>
  </si>
  <si>
    <t>Субсидии бюджетам бюджетной системы Российской Федерации (межбюджетные субсидии)</t>
  </si>
  <si>
    <t xml:space="preserve">000 2 02 20000 00 0000 150 </t>
  </si>
  <si>
    <t>Субсидии бюджетам городских округов на софинансирование капитальных вложений в объекты муниципальной собственности</t>
  </si>
  <si>
    <t>000 2 02 20077 04 0000 150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</si>
  <si>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</si>
  <si>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000 2 02 20216 04 0000 150 </t>
  </si>
  <si>
    <t>Субсидии бюджетам городских округов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</si>
  <si>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000 2 02 20300 04 0000 150</t>
  </si>
  <si>
    <t>Субсидии бюджетам городских округов на обеспечение мероприятий по модернизации систем коммунальной инфраструктуры за счет средств бюджетов</t>
  </si>
  <si>
    <t>000 2 02 20303 04 0000 150</t>
  </si>
  <si>
    <t>Субсидии бюджетам городских округов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</si>
  <si>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000 2 02 25098 04 0000 150</t>
  </si>
  <si>
    <t>Субсидии бюджетам городских округов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</si>
  <si>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000 2 02 25171 04 0000 150</t>
  </si>
  <si>
    <t>Субсидии бюджетам городских округов на создание детских технопарков "Кванториум"</t>
  </si>
  <si>
    <t>000 2 02 25173 04 0000 150</t>
  </si>
  <si>
    <t>Субсидии бюджетам городских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</si>
  <si>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000 2 02 25232 04 0000 150</t>
  </si>
  <si>
    <t xml:space="preserve">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 </t>
  </si>
  <si>
    <t>000 2 02 25299 04 0000 150</t>
  </si>
  <si>
    <t>Субсидии бюджетам городских округов на строительство и реконструкцию (модернизацию) объектов питьевого водоснабжения</t>
  </si>
  <si>
    <t>000 2 02 25243 04 0000 150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</si>
  <si>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</si>
  <si>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000 2 02 25304 04 0000 150</t>
  </si>
  <si>
    <t>Субсидии бюджетам городских округов на создание виртуальных концертных залов</t>
  </si>
  <si>
    <t>000 2 02 25453 04 0000 150</t>
  </si>
  <si>
    <t>Субсидии бюджетам городских округов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</si>
  <si>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000 2 02 25491 04 0000 150</t>
  </si>
  <si>
    <t>Субсидии бюджетам городских округов на реализацию мероприятий планов социального развития центров экономического роста субъектов Российской Федерации Арктической зоны Российской Федерации</t>
  </si>
  <si>
    <t>000 2 02 25506 04 0000 150</t>
  </si>
  <si>
    <t>Субсидии бюджетам городских округов на проведение комплексных кадастровых работ</t>
  </si>
  <si>
    <t>000 2 02 25511 04 0000 150</t>
  </si>
  <si>
    <t>Субсидии бюджетам городских округов на развитие сети учреждений культурно-досугового типа</t>
  </si>
  <si>
    <t>000 2 02 25513 04 0000 150</t>
  </si>
  <si>
    <t>Субсидии бюджетам городских округов на поддержку отрасли культуры</t>
  </si>
  <si>
    <t>000 2 02 25519 04 0000 150</t>
  </si>
  <si>
    <t>Субсидии бюджетам городских округов на государственную поддержку малого и среднего предпринимательства, а также физических лиц, применяющих специальный налоговый режим "Налог на профессиональный доход", в субъектах Российской Федерации</t>
  </si>
  <si>
    <t>000 2 02 25527 04 0000 150</t>
  </si>
  <si>
    <t>Субсидии бюджетам городских округов на реализацию программ формирования современной городской среды</t>
  </si>
  <si>
    <t>000 2 02 25555 04 0000 150</t>
  </si>
  <si>
    <t>Субсидии бюджетам городских округов на техническое оснащение региональных и муниципальных музеев</t>
  </si>
  <si>
    <t>000 2 02 25590 04 0000 150</t>
  </si>
  <si>
    <t>Субсидии бюджетам городских округов на реализацию мероприятий по модернизации школьных систем образования</t>
  </si>
  <si>
    <t>000 2 02 25750 04 0000 150</t>
  </si>
  <si>
    <t>Прочие субсидии бюджетам городских округов</t>
  </si>
  <si>
    <t xml:space="preserve">000 2 02 29999 04 0000 150 </t>
  </si>
  <si>
    <t xml:space="preserve">Субвенции бюджетам бюджетной системы Российской Федерации </t>
  </si>
  <si>
    <t xml:space="preserve">000 2 02 30000 00 0000 150 </t>
  </si>
  <si>
    <t>Субвенции бюджетам городских округов на выполнение передаваемых полномочий субъектов Российской Федерации</t>
  </si>
  <si>
    <t>000 2 02 30024 04 0000 150</t>
  </si>
  <si>
    <t>Субвенции бюджетам городских округов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</si>
  <si>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000 2 02 30027 04 0000 150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</si>
  <si>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</si>
  <si>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</si>
  <si>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</si>
  <si>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</si>
  <si>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</si>
  <si>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000 2 02 35120 04 0000 150</t>
  </si>
  <si>
    <t>Субвенции бюджетам городских округов на проведение Всероссийской переписи населения 2020 года</t>
  </si>
  <si>
    <t>000 2 02 35469 04 0000 150</t>
  </si>
  <si>
    <t>Субвенции бюджетам городских округов на государственную регистрацию актов гражданского состояния</t>
  </si>
  <si>
    <t>000 2 02 35930 04 0000 150</t>
  </si>
  <si>
    <t>Единая субвенция бюджетам городских округов</t>
  </si>
  <si>
    <t>000 2 02 39998 04 0000 150</t>
  </si>
  <si>
    <t>Иные межбюджетные трансферты</t>
  </si>
  <si>
    <t>000 2 02 40000 00 0000 150</t>
  </si>
  <si>
    <t>Межбюджетные трансферты,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</si>
  <si>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000 2 02 45050 04 0000 150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</si>
  <si>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</si>
  <si>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000 2 02 45179 04 0000 150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</si>
  <si>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</si>
  <si>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000 2 02 45303 04 0000 150</t>
  </si>
  <si>
    <t>Межбюджетные трансферты, передаваемые бюджетам городских округов на создание виртуальных концертных залов</t>
  </si>
  <si>
    <t>000 2 02 45453 04 0000 150</t>
  </si>
  <si>
    <t>Межбюджетные трансферты, передаваемые бюджетам городких округов на создание модельных муниципальных библиотек</t>
  </si>
  <si>
    <t>000 2 02 45454 04 0000 150</t>
  </si>
  <si>
    <t>Межбюджетные трансферты, передаваемые бюджетам городских округов на реализацию мероприятий планов социального развития центров экономического роста субъектов Российской Федерации, входящих в состав Арктической зоны Российской Федерации</t>
  </si>
  <si>
    <t>000 202 45575 04 0000 150</t>
  </si>
  <si>
    <t>Межбюджетный трансферт, передаваемый бюджетам городских округов на реализацию проектов развития социальной и инженерной инфраструктур</t>
  </si>
  <si>
    <t>000 202 45594 04 0000 150</t>
  </si>
  <si>
    <t>Прочие межбюджетные трансферты, передаваемые бюджетам городских округов</t>
  </si>
  <si>
    <t>000 2 02 49999 04 0000 150</t>
  </si>
  <si>
    <t>БЕЗВОЗМЕЗДНЫЕ ПОСТУПЛЕНИЯ ОТ НЕГОСУДАРСТВЕННЫХ ОРГАНИЗАЦИЙ</t>
  </si>
  <si>
    <t>000 2 04 00000 00 0000 000</t>
  </si>
  <si>
    <t>Безвозмездные поступления от негосударственных организаций в бюджеты городских округов</t>
  </si>
  <si>
    <t>000 2 04 04000 04 0000 150</t>
  </si>
  <si>
    <t>Прочие безвозмездные поступления от негосударственных организаций в бюджеты городских округов</t>
  </si>
  <si>
    <t>000 2 04 04099 04 0000 150</t>
  </si>
  <si>
    <t xml:space="preserve">ПРОЧИЕ БЕЗВОЗМЕЗДНЫЕ ПОСТУПЛЕНИЯ </t>
  </si>
  <si>
    <t>000 2 07 00000 00 0000 000</t>
  </si>
  <si>
    <t>Прочие безвозмездные поступления в бюджеты городских округов</t>
  </si>
  <si>
    <t>000 2 07 04000 04 0000 150</t>
  </si>
  <si>
    <t>000 2 07 04050 04 0000 150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</si>
  <si>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</si>
  <si>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000 2 18 00000 00 0000 000</t>
  </si>
  <si>
    <t>Доходы бюджетов городских округов от возврата организациями остатков субсидий прошлых лет</t>
  </si>
  <si>
    <t>000 2 18 04000 04 0000 150</t>
  </si>
  <si>
    <t>Доходы бюджетов городских округов от возврата бюджетными учреждениями остатков субсидий прошлых лет</t>
  </si>
  <si>
    <t>000 2 18 04010 04 0000 150</t>
  </si>
  <si>
    <t>Доходы бюджетов городских округов от возврата автономными учреждениями остатков субсидий прошлых лет</t>
  </si>
  <si>
    <t>000 2 18 04020 04 0000 150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</si>
  <si>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</si>
  <si>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</si>
  <si>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</si>
  <si>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000 2 19 00000 04 0000 000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</si>
  <si>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</si>
  <si>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000 2 19 60010 04 0000 150</t>
  </si>
  <si>
    <t>ДОХОДЫ ВСЕГО</t>
  </si>
  <si>
    <t>__________________".</t>
  </si>
  <si>
    <t xml:space="preserve">Приложение №2
к Решению Совета депутатов ЗАТО г. Североморск  
от 19.12.2023 № 386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</si>
</sst>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000\ _₽_-;\-* #,##0.00000\ _₽_-;_-* &quot;-&quot;??\ _₽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4" fillId="0" borderId="0"/>
    <xf numFmtId="0" fontId="4" fillId="0" borderId="0"/>
  </cellStyleXfs>
  <cellXfs count="58">
    <xf numFmtId="0" fontId="0" fillId="0" borderId="0" xfId="0"/>
    <xf numFmtId="0" fontId="2" fillId="2" borderId="0" xfId="0" applyFont="1" applyFill="1"/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43" fontId="2" fillId="2" borderId="0" xfId="0" applyNumberFormat="1" applyFont="1" applyFill="1" applyAlignment="1">
      <alignment horizontal="right" vertical="center"/>
    </xf>
    <xf numFmtId="43" fontId="2" fillId="2" borderId="0" xfId="1" applyNumberFormat="1" applyFont="1" applyFill="1" applyAlignment="1">
      <alignment vertical="center"/>
    </xf>
    <xf numFmtId="43" fontId="2" fillId="2" borderId="0" xfId="1" applyNumberFormat="1" applyFont="1" applyFill="1" applyAlignment="1">
      <alignment horizontal="center" vertical="center"/>
    </xf>
    <xf numFmtId="43" fontId="2" fillId="2" borderId="0" xfId="0" applyNumberFormat="1" applyFont="1" applyFill="1" applyAlignment="1">
      <alignment vertical="center"/>
    </xf>
    <xf numFmtId="0" fontId="3" fillId="2" borderId="0" xfId="2" applyFont="1" applyFill="1" applyAlignment="1">
      <alignment vertical="center"/>
    </xf>
    <xf numFmtId="43" fontId="3" fillId="2" borderId="0" xfId="2" applyNumberFormat="1" applyFont="1" applyFill="1" applyAlignment="1">
      <alignment vertical="center"/>
    </xf>
    <xf numFmtId="43" fontId="3" fillId="2" borderId="0" xfId="1" applyNumberFormat="1" applyFont="1" applyFill="1" applyAlignment="1">
      <alignment vertical="center"/>
    </xf>
    <xf numFmtId="43" fontId="3" fillId="2" borderId="0" xfId="1" applyNumberFormat="1" applyFont="1" applyFill="1" applyAlignment="1">
      <alignment horizontal="center" vertical="center"/>
    </xf>
    <xf numFmtId="0" fontId="3" fillId="2" borderId="0" xfId="0" applyFont="1" applyFill="1"/>
    <xf numFmtId="49" fontId="3" fillId="2" borderId="0" xfId="2" applyNumberFormat="1" applyFont="1" applyFill="1" applyAlignment="1">
      <alignment vertical="center" wrapText="1"/>
    </xf>
    <xf numFmtId="43" fontId="3" fillId="2" borderId="0" xfId="2" applyNumberFormat="1" applyFont="1" applyFill="1" applyAlignment="1">
      <alignment horizontal="right" vertical="center"/>
    </xf>
    <xf numFmtId="43" fontId="3" fillId="2" borderId="0" xfId="1" applyNumberFormat="1" applyFont="1" applyFill="1" applyAlignment="1">
      <alignment horizontal="right" vertical="center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43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43" fontId="3" fillId="2" borderId="1" xfId="1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3" fontId="6" fillId="2" borderId="1" xfId="0" applyNumberFormat="1" applyFont="1" applyFill="1" applyBorder="1" applyAlignment="1">
      <alignment horizontal="center" vertical="center" shrinkToFi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left" vertical="center" wrapText="1"/>
    </xf>
    <xf numFmtId="0" fontId="6" fillId="2" borderId="0" xfId="0" applyFont="1" applyFill="1"/>
    <xf numFmtId="49" fontId="3" fillId="2" borderId="1" xfId="0" applyNumberFormat="1" applyFont="1" applyFill="1" applyBorder="1" applyAlignment="1">
      <alignment horizontal="left" vertical="center" wrapText="1"/>
    </xf>
    <xf numFmtId="43" fontId="3" fillId="2" borderId="1" xfId="0" applyNumberFormat="1" applyFont="1" applyFill="1" applyBorder="1" applyAlignment="1">
      <alignment horizontal="center" vertical="center" shrinkToFit="1"/>
    </xf>
    <xf numFmtId="0" fontId="3" fillId="2" borderId="1" xfId="0" applyFont="1" applyFill="1" applyBorder="1" applyAlignment="1">
      <alignment horizontal="left" vertical="center" wrapText="1"/>
    </xf>
    <xf numFmtId="43" fontId="3" fillId="2" borderId="1" xfId="1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43" fontId="3" fillId="2" borderId="1" xfId="1" applyNumberFormat="1" applyFont="1" applyFill="1" applyBorder="1" applyAlignment="1">
      <alignment horizontal="center" vertical="center" shrinkToFit="1"/>
    </xf>
    <xf numFmtId="49" fontId="3" fillId="2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49" fontId="3" fillId="2" borderId="1" xfId="3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 applyProtection="1">
      <alignment vertical="center" wrapText="1"/>
      <protection locked="0"/>
    </xf>
    <xf numFmtId="49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vertical="center" wrapText="1"/>
      <protection locked="0"/>
    </xf>
    <xf numFmtId="49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43" fontId="3" fillId="2" borderId="1" xfId="0" applyNumberFormat="1" applyFont="1" applyFill="1" applyBorder="1"/>
    <xf numFmtId="49" fontId="3" fillId="0" borderId="1" xfId="0" applyNumberFormat="1" applyFont="1" applyBorder="1" applyAlignment="1" applyProtection="1">
      <alignment horizontal="center" vertical="center" wrapText="1"/>
      <protection locked="0"/>
    </xf>
    <xf numFmtId="43" fontId="3" fillId="0" borderId="1" xfId="0" applyNumberFormat="1" applyFont="1" applyBorder="1" applyAlignment="1">
      <alignment horizontal="center" vertical="center" shrinkToFit="1"/>
    </xf>
    <xf numFmtId="0" fontId="3" fillId="0" borderId="0" xfId="0" applyFont="1"/>
    <xf numFmtId="0" fontId="3" fillId="2" borderId="1" xfId="0" applyFont="1" applyFill="1" applyBorder="1" applyAlignment="1">
      <alignment vertical="center" wrapText="1"/>
    </xf>
    <xf numFmtId="49" fontId="3" fillId="2" borderId="1" xfId="0" applyNumberFormat="1" applyFont="1" applyFill="1" applyBorder="1" applyAlignment="1" applyProtection="1">
      <alignment horizontal="center" wrapText="1"/>
      <protection locked="0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 applyProtection="1">
      <alignment horizontal="left" vertical="center" wrapText="1"/>
      <protection locked="0"/>
    </xf>
    <xf numFmtId="49" fontId="3" fillId="0" borderId="1" xfId="0" applyNumberFormat="1" applyFont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justify" vertical="center" wrapText="1"/>
    </xf>
    <xf numFmtId="2" fontId="3" fillId="2" borderId="2" xfId="0" applyNumberFormat="1" applyFont="1" applyFill="1" applyBorder="1" applyAlignment="1">
      <alignment horizontal="justify" vertical="center" wrapText="1"/>
    </xf>
    <xf numFmtId="43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165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43" fontId="3" fillId="2" borderId="0" xfId="0" applyNumberFormat="1" applyFont="1" applyFill="1" applyAlignment="1">
      <alignment vertical="center"/>
    </xf>
    <xf numFmtId="4" fontId="3" fillId="2" borderId="0" xfId="0" applyNumberFormat="1" applyFont="1" applyFill="1"/>
    <xf numFmtId="0" fontId="6" fillId="2" borderId="2" xfId="0" applyFont="1" applyFill="1" applyBorder="1" applyAlignment="1" applyProtection="1">
      <alignment horizontal="left" vertical="center" wrapText="1" readingOrder="1"/>
      <protection locked="0"/>
    </xf>
    <xf numFmtId="0" fontId="6" fillId="2" borderId="3" xfId="0" applyFont="1" applyFill="1" applyBorder="1" applyAlignment="1" applyProtection="1">
      <alignment horizontal="left" vertical="center" wrapText="1" readingOrder="1"/>
      <protection locked="0"/>
    </xf>
    <xf numFmtId="0" fontId="2" fillId="2" borderId="0" xfId="0" applyFont="1" applyFill="1" applyAlignment="1">
      <alignment horizontal="right" vertical="center" wrapText="1"/>
    </xf>
    <xf numFmtId="0" fontId="5" fillId="2" borderId="0" xfId="2" applyFont="1" applyFill="1" applyAlignment="1">
      <alignment horizontal="center"/>
    </xf>
  </cellXfs>
  <cellStyles count="4">
    <cellStyle name="Обычный" xfId="0" builtinId="0"/>
    <cellStyle name="Обычный 2" xfId="2"/>
    <cellStyle name="Обычный_Кассовый план поступлений 2010" xfId="3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58"/>
  <sheetViews>
    <sheetView tabSelected="1" workbookViewId="0">
      <pane ySplit="7" topLeftCell="A8" activePane="bottomLeft" state="frozen"/>
      <selection pane="bottomLeft" activeCell="O7" sqref="O7"/>
    </sheetView>
  </sheetViews>
  <sheetFormatPr defaultRowHeight="12" x14ac:dyDescent="0.2"/>
  <cols>
    <col min="1" max="1" width="77.42578125" style="2" customWidth="1"/>
    <col min="2" max="2" width="24.28515625" style="2" customWidth="1"/>
    <col min="3" max="3" width="16.42578125" style="52" hidden="1" customWidth="1"/>
    <col min="4" max="4" width="16.5703125" style="10" hidden="1" customWidth="1"/>
    <col min="5" max="5" width="17.28515625" style="11" customWidth="1"/>
    <col min="6" max="6" width="16.42578125" style="52" hidden="1" customWidth="1"/>
    <col min="7" max="7" width="17.85546875" style="10" hidden="1" customWidth="1"/>
    <col min="8" max="8" width="17.28515625" style="11" customWidth="1"/>
    <col min="9" max="9" width="16.42578125" style="52" hidden="1" customWidth="1"/>
    <col min="10" max="10" width="16.5703125" style="10" hidden="1" customWidth="1"/>
    <col min="11" max="11" width="17.28515625" style="11" customWidth="1"/>
    <col min="12" max="213" width="9.140625" style="12"/>
    <col min="214" max="214" width="52.85546875" style="12" customWidth="1"/>
    <col min="215" max="215" width="23.7109375" style="12" customWidth="1"/>
    <col min="216" max="216" width="14.5703125" style="12" customWidth="1"/>
    <col min="217" max="469" width="9.140625" style="12"/>
    <col min="470" max="470" width="52.85546875" style="12" customWidth="1"/>
    <col min="471" max="471" width="23.7109375" style="12" customWidth="1"/>
    <col min="472" max="472" width="14.5703125" style="12" customWidth="1"/>
    <col min="473" max="725" width="9.140625" style="12"/>
    <col min="726" max="726" width="52.85546875" style="12" customWidth="1"/>
    <col min="727" max="727" width="23.7109375" style="12" customWidth="1"/>
    <col min="728" max="728" width="14.5703125" style="12" customWidth="1"/>
    <col min="729" max="981" width="9.140625" style="12"/>
    <col min="982" max="982" width="52.85546875" style="12" customWidth="1"/>
    <col min="983" max="983" width="23.7109375" style="12" customWidth="1"/>
    <col min="984" max="984" width="14.5703125" style="12" customWidth="1"/>
    <col min="985" max="1237" width="9.140625" style="12"/>
    <col min="1238" max="1238" width="52.85546875" style="12" customWidth="1"/>
    <col min="1239" max="1239" width="23.7109375" style="12" customWidth="1"/>
    <col min="1240" max="1240" width="14.5703125" style="12" customWidth="1"/>
    <col min="1241" max="1493" width="9.140625" style="12"/>
    <col min="1494" max="1494" width="52.85546875" style="12" customWidth="1"/>
    <col min="1495" max="1495" width="23.7109375" style="12" customWidth="1"/>
    <col min="1496" max="1496" width="14.5703125" style="12" customWidth="1"/>
    <col min="1497" max="1749" width="9.140625" style="12"/>
    <col min="1750" max="1750" width="52.85546875" style="12" customWidth="1"/>
    <col min="1751" max="1751" width="23.7109375" style="12" customWidth="1"/>
    <col min="1752" max="1752" width="14.5703125" style="12" customWidth="1"/>
    <col min="1753" max="2005" width="9.140625" style="12"/>
    <col min="2006" max="2006" width="52.85546875" style="12" customWidth="1"/>
    <col min="2007" max="2007" width="23.7109375" style="12" customWidth="1"/>
    <col min="2008" max="2008" width="14.5703125" style="12" customWidth="1"/>
    <col min="2009" max="2261" width="9.140625" style="12"/>
    <col min="2262" max="2262" width="52.85546875" style="12" customWidth="1"/>
    <col min="2263" max="2263" width="23.7109375" style="12" customWidth="1"/>
    <col min="2264" max="2264" width="14.5703125" style="12" customWidth="1"/>
    <col min="2265" max="2517" width="9.140625" style="12"/>
    <col min="2518" max="2518" width="52.85546875" style="12" customWidth="1"/>
    <col min="2519" max="2519" width="23.7109375" style="12" customWidth="1"/>
    <col min="2520" max="2520" width="14.5703125" style="12" customWidth="1"/>
    <col min="2521" max="2773" width="9.140625" style="12"/>
    <col min="2774" max="2774" width="52.85546875" style="12" customWidth="1"/>
    <col min="2775" max="2775" width="23.7109375" style="12" customWidth="1"/>
    <col min="2776" max="2776" width="14.5703125" style="12" customWidth="1"/>
    <col min="2777" max="3029" width="9.140625" style="12"/>
    <col min="3030" max="3030" width="52.85546875" style="12" customWidth="1"/>
    <col min="3031" max="3031" width="23.7109375" style="12" customWidth="1"/>
    <col min="3032" max="3032" width="14.5703125" style="12" customWidth="1"/>
    <col min="3033" max="3285" width="9.140625" style="12"/>
    <col min="3286" max="3286" width="52.85546875" style="12" customWidth="1"/>
    <col min="3287" max="3287" width="23.7109375" style="12" customWidth="1"/>
    <col min="3288" max="3288" width="14.5703125" style="12" customWidth="1"/>
    <col min="3289" max="3541" width="9.140625" style="12"/>
    <col min="3542" max="3542" width="52.85546875" style="12" customWidth="1"/>
    <col min="3543" max="3543" width="23.7109375" style="12" customWidth="1"/>
    <col min="3544" max="3544" width="14.5703125" style="12" customWidth="1"/>
    <col min="3545" max="3797" width="9.140625" style="12"/>
    <col min="3798" max="3798" width="52.85546875" style="12" customWidth="1"/>
    <col min="3799" max="3799" width="23.7109375" style="12" customWidth="1"/>
    <col min="3800" max="3800" width="14.5703125" style="12" customWidth="1"/>
    <col min="3801" max="4053" width="9.140625" style="12"/>
    <col min="4054" max="4054" width="52.85546875" style="12" customWidth="1"/>
    <col min="4055" max="4055" width="23.7109375" style="12" customWidth="1"/>
    <col min="4056" max="4056" width="14.5703125" style="12" customWidth="1"/>
    <col min="4057" max="4309" width="9.140625" style="12"/>
    <col min="4310" max="4310" width="52.85546875" style="12" customWidth="1"/>
    <col min="4311" max="4311" width="23.7109375" style="12" customWidth="1"/>
    <col min="4312" max="4312" width="14.5703125" style="12" customWidth="1"/>
    <col min="4313" max="4565" width="9.140625" style="12"/>
    <col min="4566" max="4566" width="52.85546875" style="12" customWidth="1"/>
    <col min="4567" max="4567" width="23.7109375" style="12" customWidth="1"/>
    <col min="4568" max="4568" width="14.5703125" style="12" customWidth="1"/>
    <col min="4569" max="4821" width="9.140625" style="12"/>
    <col min="4822" max="4822" width="52.85546875" style="12" customWidth="1"/>
    <col min="4823" max="4823" width="23.7109375" style="12" customWidth="1"/>
    <col min="4824" max="4824" width="14.5703125" style="12" customWidth="1"/>
    <col min="4825" max="5077" width="9.140625" style="12"/>
    <col min="5078" max="5078" width="52.85546875" style="12" customWidth="1"/>
    <col min="5079" max="5079" width="23.7109375" style="12" customWidth="1"/>
    <col min="5080" max="5080" width="14.5703125" style="12" customWidth="1"/>
    <col min="5081" max="5333" width="9.140625" style="12"/>
    <col min="5334" max="5334" width="52.85546875" style="12" customWidth="1"/>
    <col min="5335" max="5335" width="23.7109375" style="12" customWidth="1"/>
    <col min="5336" max="5336" width="14.5703125" style="12" customWidth="1"/>
    <col min="5337" max="5589" width="9.140625" style="12"/>
    <col min="5590" max="5590" width="52.85546875" style="12" customWidth="1"/>
    <col min="5591" max="5591" width="23.7109375" style="12" customWidth="1"/>
    <col min="5592" max="5592" width="14.5703125" style="12" customWidth="1"/>
    <col min="5593" max="5845" width="9.140625" style="12"/>
    <col min="5846" max="5846" width="52.85546875" style="12" customWidth="1"/>
    <col min="5847" max="5847" width="23.7109375" style="12" customWidth="1"/>
    <col min="5848" max="5848" width="14.5703125" style="12" customWidth="1"/>
    <col min="5849" max="6101" width="9.140625" style="12"/>
    <col min="6102" max="6102" width="52.85546875" style="12" customWidth="1"/>
    <col min="6103" max="6103" width="23.7109375" style="12" customWidth="1"/>
    <col min="6104" max="6104" width="14.5703125" style="12" customWidth="1"/>
    <col min="6105" max="6357" width="9.140625" style="12"/>
    <col min="6358" max="6358" width="52.85546875" style="12" customWidth="1"/>
    <col min="6359" max="6359" width="23.7109375" style="12" customWidth="1"/>
    <col min="6360" max="6360" width="14.5703125" style="12" customWidth="1"/>
    <col min="6361" max="6613" width="9.140625" style="12"/>
    <col min="6614" max="6614" width="52.85546875" style="12" customWidth="1"/>
    <col min="6615" max="6615" width="23.7109375" style="12" customWidth="1"/>
    <col min="6616" max="6616" width="14.5703125" style="12" customWidth="1"/>
    <col min="6617" max="6869" width="9.140625" style="12"/>
    <col min="6870" max="6870" width="52.85546875" style="12" customWidth="1"/>
    <col min="6871" max="6871" width="23.7109375" style="12" customWidth="1"/>
    <col min="6872" max="6872" width="14.5703125" style="12" customWidth="1"/>
    <col min="6873" max="7125" width="9.140625" style="12"/>
    <col min="7126" max="7126" width="52.85546875" style="12" customWidth="1"/>
    <col min="7127" max="7127" width="23.7109375" style="12" customWidth="1"/>
    <col min="7128" max="7128" width="14.5703125" style="12" customWidth="1"/>
    <col min="7129" max="7381" width="9.140625" style="12"/>
    <col min="7382" max="7382" width="52.85546875" style="12" customWidth="1"/>
    <col min="7383" max="7383" width="23.7109375" style="12" customWidth="1"/>
    <col min="7384" max="7384" width="14.5703125" style="12" customWidth="1"/>
    <col min="7385" max="7637" width="9.140625" style="12"/>
    <col min="7638" max="7638" width="52.85546875" style="12" customWidth="1"/>
    <col min="7639" max="7639" width="23.7109375" style="12" customWidth="1"/>
    <col min="7640" max="7640" width="14.5703125" style="12" customWidth="1"/>
    <col min="7641" max="7893" width="9.140625" style="12"/>
    <col min="7894" max="7894" width="52.85546875" style="12" customWidth="1"/>
    <col min="7895" max="7895" width="23.7109375" style="12" customWidth="1"/>
    <col min="7896" max="7896" width="14.5703125" style="12" customWidth="1"/>
    <col min="7897" max="8149" width="9.140625" style="12"/>
    <col min="8150" max="8150" width="52.85546875" style="12" customWidth="1"/>
    <col min="8151" max="8151" width="23.7109375" style="12" customWidth="1"/>
    <col min="8152" max="8152" width="14.5703125" style="12" customWidth="1"/>
    <col min="8153" max="8405" width="9.140625" style="12"/>
    <col min="8406" max="8406" width="52.85546875" style="12" customWidth="1"/>
    <col min="8407" max="8407" width="23.7109375" style="12" customWidth="1"/>
    <col min="8408" max="8408" width="14.5703125" style="12" customWidth="1"/>
    <col min="8409" max="8661" width="9.140625" style="12"/>
    <col min="8662" max="8662" width="52.85546875" style="12" customWidth="1"/>
    <col min="8663" max="8663" width="23.7109375" style="12" customWidth="1"/>
    <col min="8664" max="8664" width="14.5703125" style="12" customWidth="1"/>
    <col min="8665" max="8917" width="9.140625" style="12"/>
    <col min="8918" max="8918" width="52.85546875" style="12" customWidth="1"/>
    <col min="8919" max="8919" width="23.7109375" style="12" customWidth="1"/>
    <col min="8920" max="8920" width="14.5703125" style="12" customWidth="1"/>
    <col min="8921" max="9173" width="9.140625" style="12"/>
    <col min="9174" max="9174" width="52.85546875" style="12" customWidth="1"/>
    <col min="9175" max="9175" width="23.7109375" style="12" customWidth="1"/>
    <col min="9176" max="9176" width="14.5703125" style="12" customWidth="1"/>
    <col min="9177" max="9429" width="9.140625" style="12"/>
    <col min="9430" max="9430" width="52.85546875" style="12" customWidth="1"/>
    <col min="9431" max="9431" width="23.7109375" style="12" customWidth="1"/>
    <col min="9432" max="9432" width="14.5703125" style="12" customWidth="1"/>
    <col min="9433" max="9685" width="9.140625" style="12"/>
    <col min="9686" max="9686" width="52.85546875" style="12" customWidth="1"/>
    <col min="9687" max="9687" width="23.7109375" style="12" customWidth="1"/>
    <col min="9688" max="9688" width="14.5703125" style="12" customWidth="1"/>
    <col min="9689" max="9941" width="9.140625" style="12"/>
    <col min="9942" max="9942" width="52.85546875" style="12" customWidth="1"/>
    <col min="9943" max="9943" width="23.7109375" style="12" customWidth="1"/>
    <col min="9944" max="9944" width="14.5703125" style="12" customWidth="1"/>
    <col min="9945" max="10197" width="9.140625" style="12"/>
    <col min="10198" max="10198" width="52.85546875" style="12" customWidth="1"/>
    <col min="10199" max="10199" width="23.7109375" style="12" customWidth="1"/>
    <col min="10200" max="10200" width="14.5703125" style="12" customWidth="1"/>
    <col min="10201" max="10453" width="9.140625" style="12"/>
    <col min="10454" max="10454" width="52.85546875" style="12" customWidth="1"/>
    <col min="10455" max="10455" width="23.7109375" style="12" customWidth="1"/>
    <col min="10456" max="10456" width="14.5703125" style="12" customWidth="1"/>
    <col min="10457" max="10709" width="9.140625" style="12"/>
    <col min="10710" max="10710" width="52.85546875" style="12" customWidth="1"/>
    <col min="10711" max="10711" width="23.7109375" style="12" customWidth="1"/>
    <col min="10712" max="10712" width="14.5703125" style="12" customWidth="1"/>
    <col min="10713" max="10965" width="9.140625" style="12"/>
    <col min="10966" max="10966" width="52.85546875" style="12" customWidth="1"/>
    <col min="10967" max="10967" width="23.7109375" style="12" customWidth="1"/>
    <col min="10968" max="10968" width="14.5703125" style="12" customWidth="1"/>
    <col min="10969" max="11221" width="9.140625" style="12"/>
    <col min="11222" max="11222" width="52.85546875" style="12" customWidth="1"/>
    <col min="11223" max="11223" width="23.7109375" style="12" customWidth="1"/>
    <col min="11224" max="11224" width="14.5703125" style="12" customWidth="1"/>
    <col min="11225" max="11477" width="9.140625" style="12"/>
    <col min="11478" max="11478" width="52.85546875" style="12" customWidth="1"/>
    <col min="11479" max="11479" width="23.7109375" style="12" customWidth="1"/>
    <col min="11480" max="11480" width="14.5703125" style="12" customWidth="1"/>
    <col min="11481" max="11733" width="9.140625" style="12"/>
    <col min="11734" max="11734" width="52.85546875" style="12" customWidth="1"/>
    <col min="11735" max="11735" width="23.7109375" style="12" customWidth="1"/>
    <col min="11736" max="11736" width="14.5703125" style="12" customWidth="1"/>
    <col min="11737" max="11989" width="9.140625" style="12"/>
    <col min="11990" max="11990" width="52.85546875" style="12" customWidth="1"/>
    <col min="11991" max="11991" width="23.7109375" style="12" customWidth="1"/>
    <col min="11992" max="11992" width="14.5703125" style="12" customWidth="1"/>
    <col min="11993" max="12245" width="9.140625" style="12"/>
    <col min="12246" max="12246" width="52.85546875" style="12" customWidth="1"/>
    <col min="12247" max="12247" width="23.7109375" style="12" customWidth="1"/>
    <col min="12248" max="12248" width="14.5703125" style="12" customWidth="1"/>
    <col min="12249" max="12501" width="9.140625" style="12"/>
    <col min="12502" max="12502" width="52.85546875" style="12" customWidth="1"/>
    <col min="12503" max="12503" width="23.7109375" style="12" customWidth="1"/>
    <col min="12504" max="12504" width="14.5703125" style="12" customWidth="1"/>
    <col min="12505" max="12757" width="9.140625" style="12"/>
    <col min="12758" max="12758" width="52.85546875" style="12" customWidth="1"/>
    <col min="12759" max="12759" width="23.7109375" style="12" customWidth="1"/>
    <col min="12760" max="12760" width="14.5703125" style="12" customWidth="1"/>
    <col min="12761" max="13013" width="9.140625" style="12"/>
    <col min="13014" max="13014" width="52.85546875" style="12" customWidth="1"/>
    <col min="13015" max="13015" width="23.7109375" style="12" customWidth="1"/>
    <col min="13016" max="13016" width="14.5703125" style="12" customWidth="1"/>
    <col min="13017" max="13269" width="9.140625" style="12"/>
    <col min="13270" max="13270" width="52.85546875" style="12" customWidth="1"/>
    <col min="13271" max="13271" width="23.7109375" style="12" customWidth="1"/>
    <col min="13272" max="13272" width="14.5703125" style="12" customWidth="1"/>
    <col min="13273" max="13525" width="9.140625" style="12"/>
    <col min="13526" max="13526" width="52.85546875" style="12" customWidth="1"/>
    <col min="13527" max="13527" width="23.7109375" style="12" customWidth="1"/>
    <col min="13528" max="13528" width="14.5703125" style="12" customWidth="1"/>
    <col min="13529" max="13781" width="9.140625" style="12"/>
    <col min="13782" max="13782" width="52.85546875" style="12" customWidth="1"/>
    <col min="13783" max="13783" width="23.7109375" style="12" customWidth="1"/>
    <col min="13784" max="13784" width="14.5703125" style="12" customWidth="1"/>
    <col min="13785" max="14037" width="9.140625" style="12"/>
    <col min="14038" max="14038" width="52.85546875" style="12" customWidth="1"/>
    <col min="14039" max="14039" width="23.7109375" style="12" customWidth="1"/>
    <col min="14040" max="14040" width="14.5703125" style="12" customWidth="1"/>
    <col min="14041" max="14293" width="9.140625" style="12"/>
    <col min="14294" max="14294" width="52.85546875" style="12" customWidth="1"/>
    <col min="14295" max="14295" width="23.7109375" style="12" customWidth="1"/>
    <col min="14296" max="14296" width="14.5703125" style="12" customWidth="1"/>
    <col min="14297" max="14549" width="9.140625" style="12"/>
    <col min="14550" max="14550" width="52.85546875" style="12" customWidth="1"/>
    <col min="14551" max="14551" width="23.7109375" style="12" customWidth="1"/>
    <col min="14552" max="14552" width="14.5703125" style="12" customWidth="1"/>
    <col min="14553" max="14805" width="9.140625" style="12"/>
    <col min="14806" max="14806" width="52.85546875" style="12" customWidth="1"/>
    <col min="14807" max="14807" width="23.7109375" style="12" customWidth="1"/>
    <col min="14808" max="14808" width="14.5703125" style="12" customWidth="1"/>
    <col min="14809" max="15061" width="9.140625" style="12"/>
    <col min="15062" max="15062" width="52.85546875" style="12" customWidth="1"/>
    <col min="15063" max="15063" width="23.7109375" style="12" customWidth="1"/>
    <col min="15064" max="15064" width="14.5703125" style="12" customWidth="1"/>
    <col min="15065" max="15317" width="9.140625" style="12"/>
    <col min="15318" max="15318" width="52.85546875" style="12" customWidth="1"/>
    <col min="15319" max="15319" width="23.7109375" style="12" customWidth="1"/>
    <col min="15320" max="15320" width="14.5703125" style="12" customWidth="1"/>
    <col min="15321" max="15573" width="9.140625" style="12"/>
    <col min="15574" max="15574" width="52.85546875" style="12" customWidth="1"/>
    <col min="15575" max="15575" width="23.7109375" style="12" customWidth="1"/>
    <col min="15576" max="15576" width="14.5703125" style="12" customWidth="1"/>
    <col min="15577" max="15829" width="9.140625" style="12"/>
    <col min="15830" max="15830" width="52.85546875" style="12" customWidth="1"/>
    <col min="15831" max="15831" width="23.7109375" style="12" customWidth="1"/>
    <col min="15832" max="15832" width="14.5703125" style="12" customWidth="1"/>
    <col min="15833" max="16085" width="9.140625" style="12"/>
    <col min="16086" max="16086" width="52.85546875" style="12" customWidth="1"/>
    <col min="16087" max="16087" width="23.7109375" style="12" customWidth="1"/>
    <col min="16088" max="16088" width="14.5703125" style="12" customWidth="1"/>
    <col min="16089" max="16384" width="9.140625" style="12"/>
  </cols>
  <sheetData>
    <row r="1" spans="1:11" s="1" customFormat="1" ht="54" customHeight="1" x14ac:dyDescent="0.2">
      <c r="A1" s="56" t="s">
        <v>299</v>
      </c>
      <c r="B1" s="56"/>
      <c r="C1" s="56"/>
      <c r="D1" s="56"/>
      <c r="E1" s="56"/>
      <c r="F1" s="56"/>
      <c r="G1" s="56"/>
      <c r="H1" s="56"/>
      <c r="I1" s="56"/>
      <c r="J1" s="56"/>
      <c r="K1" s="56"/>
    </row>
    <row r="2" spans="1:11" s="1" customFormat="1" ht="12.75" customHeight="1" x14ac:dyDescent="0.2">
      <c r="A2" s="2"/>
      <c r="B2" s="3"/>
      <c r="C2" s="4"/>
      <c r="D2" s="5"/>
      <c r="E2" s="6"/>
      <c r="F2" s="4"/>
      <c r="G2" s="5"/>
      <c r="H2" s="6"/>
      <c r="I2" s="4"/>
      <c r="J2" s="5"/>
      <c r="K2" s="6"/>
    </row>
    <row r="3" spans="1:11" s="1" customFormat="1" ht="12.75" x14ac:dyDescent="0.2">
      <c r="A3" s="2"/>
      <c r="B3" s="3"/>
      <c r="C3" s="7"/>
      <c r="D3" s="5"/>
      <c r="E3" s="6"/>
      <c r="F3" s="7"/>
      <c r="G3" s="5"/>
      <c r="H3" s="6"/>
      <c r="I3" s="7"/>
      <c r="J3" s="5"/>
      <c r="K3" s="6"/>
    </row>
    <row r="4" spans="1:11" s="1" customFormat="1" ht="12.75" x14ac:dyDescent="0.2">
      <c r="A4" s="57" t="s">
        <v>0</v>
      </c>
      <c r="B4" s="57"/>
      <c r="C4" s="57"/>
      <c r="D4" s="57"/>
      <c r="E4" s="57"/>
      <c r="F4" s="57"/>
      <c r="G4" s="57"/>
      <c r="H4" s="57"/>
      <c r="I4" s="57"/>
      <c r="J4" s="57"/>
      <c r="K4" s="57"/>
    </row>
    <row r="5" spans="1:11" x14ac:dyDescent="0.2">
      <c r="B5" s="8"/>
      <c r="C5" s="9"/>
      <c r="F5" s="9"/>
      <c r="I5" s="9"/>
    </row>
    <row r="6" spans="1:11" x14ac:dyDescent="0.2">
      <c r="B6" s="13"/>
      <c r="C6" s="14"/>
      <c r="E6" s="15"/>
      <c r="F6" s="14"/>
      <c r="H6" s="15"/>
      <c r="I6" s="14"/>
      <c r="K6" s="15" t="s">
        <v>1</v>
      </c>
    </row>
    <row r="7" spans="1:11" ht="24" x14ac:dyDescent="0.2">
      <c r="A7" s="16" t="s">
        <v>2</v>
      </c>
      <c r="B7" s="16" t="s">
        <v>3</v>
      </c>
      <c r="C7" s="17" t="s">
        <v>4</v>
      </c>
      <c r="D7" s="18" t="s">
        <v>5</v>
      </c>
      <c r="E7" s="18" t="s">
        <v>6</v>
      </c>
      <c r="F7" s="17" t="s">
        <v>4</v>
      </c>
      <c r="G7" s="18" t="s">
        <v>5</v>
      </c>
      <c r="H7" s="18" t="s">
        <v>7</v>
      </c>
      <c r="I7" s="17" t="s">
        <v>4</v>
      </c>
      <c r="J7" s="18" t="s">
        <v>5</v>
      </c>
      <c r="K7" s="18" t="s">
        <v>8</v>
      </c>
    </row>
    <row r="8" spans="1:11" x14ac:dyDescent="0.2">
      <c r="A8" s="19" t="s">
        <v>9</v>
      </c>
      <c r="B8" s="20" t="s">
        <v>10</v>
      </c>
      <c r="C8" s="21">
        <f t="shared" ref="C8:K8" si="0">C9+C40</f>
        <v>1617815155.1100001</v>
      </c>
      <c r="D8" s="21">
        <f t="shared" si="0"/>
        <v>-0.08</v>
      </c>
      <c r="E8" s="21">
        <f t="shared" si="0"/>
        <v>1617815155.03</v>
      </c>
      <c r="F8" s="21">
        <f t="shared" si="0"/>
        <v>1597978761.8699999</v>
      </c>
      <c r="G8" s="21">
        <f t="shared" si="0"/>
        <v>0</v>
      </c>
      <c r="H8" s="21">
        <f t="shared" si="0"/>
        <v>1597978761.8699999</v>
      </c>
      <c r="I8" s="21">
        <f t="shared" si="0"/>
        <v>1693544826.5</v>
      </c>
      <c r="J8" s="21">
        <f t="shared" si="0"/>
        <v>0</v>
      </c>
      <c r="K8" s="21">
        <f t="shared" si="0"/>
        <v>1693544826.5</v>
      </c>
    </row>
    <row r="9" spans="1:11" x14ac:dyDescent="0.2">
      <c r="A9" s="19" t="s">
        <v>11</v>
      </c>
      <c r="B9" s="22"/>
      <c r="C9" s="21">
        <f t="shared" ref="C9:K9" si="1">C10+C19+C23+C31+C37</f>
        <v>1403771401.73</v>
      </c>
      <c r="D9" s="21">
        <f t="shared" si="1"/>
        <v>0</v>
      </c>
      <c r="E9" s="21">
        <f t="shared" si="1"/>
        <v>1403771401.73</v>
      </c>
      <c r="F9" s="21">
        <f t="shared" si="1"/>
        <v>1481470447</v>
      </c>
      <c r="G9" s="21">
        <f t="shared" si="1"/>
        <v>0</v>
      </c>
      <c r="H9" s="21">
        <f t="shared" si="1"/>
        <v>1481470447</v>
      </c>
      <c r="I9" s="21">
        <f t="shared" si="1"/>
        <v>1577026774</v>
      </c>
      <c r="J9" s="21">
        <f t="shared" si="1"/>
        <v>0</v>
      </c>
      <c r="K9" s="21">
        <f t="shared" si="1"/>
        <v>1577026774</v>
      </c>
    </row>
    <row r="10" spans="1:11" s="24" customFormat="1" x14ac:dyDescent="0.2">
      <c r="A10" s="23" t="s">
        <v>12</v>
      </c>
      <c r="B10" s="20" t="s">
        <v>13</v>
      </c>
      <c r="C10" s="21">
        <f t="shared" ref="C10:K10" si="2">C11</f>
        <v>1294998455.47</v>
      </c>
      <c r="D10" s="21">
        <f>D11</f>
        <v>0</v>
      </c>
      <c r="E10" s="21">
        <f>E11</f>
        <v>1294998455.47</v>
      </c>
      <c r="F10" s="21">
        <f t="shared" si="2"/>
        <v>1372407741</v>
      </c>
      <c r="G10" s="21">
        <f t="shared" si="2"/>
        <v>0</v>
      </c>
      <c r="H10" s="21">
        <f t="shared" si="2"/>
        <v>1372407741</v>
      </c>
      <c r="I10" s="21">
        <f t="shared" si="2"/>
        <v>1465101002</v>
      </c>
      <c r="J10" s="21">
        <f t="shared" si="2"/>
        <v>0</v>
      </c>
      <c r="K10" s="21">
        <f t="shared" si="2"/>
        <v>1465101002</v>
      </c>
    </row>
    <row r="11" spans="1:11" x14ac:dyDescent="0.2">
      <c r="A11" s="25" t="s">
        <v>14</v>
      </c>
      <c r="B11" s="22" t="s">
        <v>15</v>
      </c>
      <c r="C11" s="26">
        <f>C12+C13+C14+C16+C17+C18+C15</f>
        <v>1294998455.47</v>
      </c>
      <c r="D11" s="26">
        <f>SUM(D12:D18)</f>
        <v>0</v>
      </c>
      <c r="E11" s="26">
        <f>SUM(E12:E18)</f>
        <v>1294998455.47</v>
      </c>
      <c r="F11" s="26">
        <f>F12+F13+F14+F16+F17+F18</f>
        <v>1372407741</v>
      </c>
      <c r="G11" s="26">
        <f>SUM(G12:G18)</f>
        <v>0</v>
      </c>
      <c r="H11" s="26">
        <f>H12+H13+H14+H16+H17+H18</f>
        <v>1372407741</v>
      </c>
      <c r="I11" s="26">
        <f>I12+I13+I14+I16+I17+I18</f>
        <v>1465101002</v>
      </c>
      <c r="J11" s="26">
        <f>J12+J13+J14+J16+J17+J18</f>
        <v>0</v>
      </c>
      <c r="K11" s="26">
        <f>K12+K13+K14+K16+K17+K18</f>
        <v>1465101002</v>
      </c>
    </row>
    <row r="12" spans="1:11" ht="36" x14ac:dyDescent="0.2">
      <c r="A12" s="27" t="s">
        <v>16</v>
      </c>
      <c r="B12" s="22" t="s">
        <v>17</v>
      </c>
      <c r="C12" s="26">
        <v>1280974657.8199999</v>
      </c>
      <c r="D12" s="28"/>
      <c r="E12" s="30">
        <f t="shared" ref="E12:E18" si="3">C12+D12</f>
        <v>1280974657.8199999</v>
      </c>
      <c r="F12" s="26">
        <v>1360643151</v>
      </c>
      <c r="G12" s="28"/>
      <c r="H12" s="30">
        <f t="shared" ref="H12:H18" si="4">F12+G12</f>
        <v>1360643151</v>
      </c>
      <c r="I12" s="26">
        <v>1452562429</v>
      </c>
      <c r="J12" s="28"/>
      <c r="K12" s="30">
        <f t="shared" ref="K12:K63" si="5">I12+J12</f>
        <v>1452562429</v>
      </c>
    </row>
    <row r="13" spans="1:11" ht="60" x14ac:dyDescent="0.2">
      <c r="A13" s="27" t="s">
        <v>18</v>
      </c>
      <c r="B13" s="22" t="s">
        <v>19</v>
      </c>
      <c r="C13" s="26">
        <v>516905</v>
      </c>
      <c r="D13" s="28"/>
      <c r="E13" s="30">
        <f t="shared" si="3"/>
        <v>516905</v>
      </c>
      <c r="F13" s="26">
        <v>730976</v>
      </c>
      <c r="G13" s="28"/>
      <c r="H13" s="30">
        <f t="shared" si="4"/>
        <v>730976</v>
      </c>
      <c r="I13" s="26">
        <v>787384</v>
      </c>
      <c r="J13" s="28"/>
      <c r="K13" s="30">
        <f t="shared" si="5"/>
        <v>787384</v>
      </c>
    </row>
    <row r="14" spans="1:11" ht="24" x14ac:dyDescent="0.2">
      <c r="A14" s="27" t="s">
        <v>20</v>
      </c>
      <c r="B14" s="22" t="s">
        <v>21</v>
      </c>
      <c r="C14" s="26">
        <v>9901383.4499999993</v>
      </c>
      <c r="D14" s="28"/>
      <c r="E14" s="30">
        <f t="shared" si="3"/>
        <v>9901383.4499999993</v>
      </c>
      <c r="F14" s="26">
        <v>6279789</v>
      </c>
      <c r="G14" s="28"/>
      <c r="H14" s="30">
        <f t="shared" si="4"/>
        <v>6279789</v>
      </c>
      <c r="I14" s="26">
        <v>6727691</v>
      </c>
      <c r="J14" s="28"/>
      <c r="K14" s="30">
        <f t="shared" si="5"/>
        <v>6727691</v>
      </c>
    </row>
    <row r="15" spans="1:11" ht="53.25" customHeight="1" x14ac:dyDescent="0.2">
      <c r="A15" s="27" t="s">
        <v>22</v>
      </c>
      <c r="B15" s="22" t="s">
        <v>23</v>
      </c>
      <c r="C15" s="26">
        <v>8104.2</v>
      </c>
      <c r="D15" s="28"/>
      <c r="E15" s="30">
        <f t="shared" si="3"/>
        <v>8104.2</v>
      </c>
      <c r="F15" s="26"/>
      <c r="G15" s="28"/>
      <c r="H15" s="30">
        <f t="shared" si="4"/>
        <v>0</v>
      </c>
      <c r="I15" s="26"/>
      <c r="J15" s="28"/>
      <c r="K15" s="30">
        <f t="shared" si="5"/>
        <v>0</v>
      </c>
    </row>
    <row r="16" spans="1:11" ht="48" x14ac:dyDescent="0.2">
      <c r="A16" s="27" t="s">
        <v>24</v>
      </c>
      <c r="B16" s="22" t="s">
        <v>25</v>
      </c>
      <c r="C16" s="26">
        <v>336505</v>
      </c>
      <c r="D16" s="28"/>
      <c r="E16" s="30">
        <f t="shared" si="3"/>
        <v>336505</v>
      </c>
      <c r="F16" s="26">
        <v>2042075</v>
      </c>
      <c r="G16" s="28"/>
      <c r="H16" s="30">
        <f t="shared" si="4"/>
        <v>2042075</v>
      </c>
      <c r="I16" s="26">
        <v>2311748</v>
      </c>
      <c r="J16" s="28"/>
      <c r="K16" s="30">
        <f t="shared" si="5"/>
        <v>2311748</v>
      </c>
    </row>
    <row r="17" spans="1:11" ht="24" x14ac:dyDescent="0.2">
      <c r="A17" s="27" t="s">
        <v>26</v>
      </c>
      <c r="B17" s="22" t="s">
        <v>27</v>
      </c>
      <c r="C17" s="26">
        <v>2271000</v>
      </c>
      <c r="D17" s="28"/>
      <c r="E17" s="30">
        <f t="shared" si="3"/>
        <v>2271000</v>
      </c>
      <c r="F17" s="26">
        <v>1800000</v>
      </c>
      <c r="G17" s="28"/>
      <c r="H17" s="30">
        <f t="shared" si="4"/>
        <v>1800000</v>
      </c>
      <c r="I17" s="26">
        <v>1800000</v>
      </c>
      <c r="J17" s="28"/>
      <c r="K17" s="30">
        <f t="shared" si="5"/>
        <v>1800000</v>
      </c>
    </row>
    <row r="18" spans="1:11" ht="24" x14ac:dyDescent="0.2">
      <c r="A18" s="27" t="s">
        <v>28</v>
      </c>
      <c r="B18" s="22" t="s">
        <v>29</v>
      </c>
      <c r="C18" s="26">
        <v>989900</v>
      </c>
      <c r="D18" s="28"/>
      <c r="E18" s="30">
        <f t="shared" si="3"/>
        <v>989900</v>
      </c>
      <c r="F18" s="26">
        <v>911750</v>
      </c>
      <c r="G18" s="28"/>
      <c r="H18" s="30">
        <f t="shared" si="4"/>
        <v>911750</v>
      </c>
      <c r="I18" s="26">
        <v>911750</v>
      </c>
      <c r="J18" s="28"/>
      <c r="K18" s="30">
        <f t="shared" si="5"/>
        <v>911750</v>
      </c>
    </row>
    <row r="19" spans="1:11" ht="24" x14ac:dyDescent="0.2">
      <c r="A19" s="29" t="s">
        <v>30</v>
      </c>
      <c r="B19" s="20" t="s">
        <v>31</v>
      </c>
      <c r="C19" s="21">
        <f>C20+C21+C22</f>
        <v>10176161</v>
      </c>
      <c r="D19" s="21">
        <f>SUM(D20:D22)</f>
        <v>0</v>
      </c>
      <c r="E19" s="21">
        <f>E20+E21+E22</f>
        <v>10176161</v>
      </c>
      <c r="F19" s="21">
        <f>F20+F21+F22</f>
        <v>15848447</v>
      </c>
      <c r="G19" s="21">
        <f>SUM(G20:G22)</f>
        <v>0</v>
      </c>
      <c r="H19" s="21">
        <f>H20+H21+H22</f>
        <v>15848447</v>
      </c>
      <c r="I19" s="21">
        <f>I20+I21+I22</f>
        <v>16432194</v>
      </c>
      <c r="J19" s="21">
        <f>SUM(J20:J22)</f>
        <v>0</v>
      </c>
      <c r="K19" s="21">
        <f>K20+K21+K22</f>
        <v>16432194</v>
      </c>
    </row>
    <row r="20" spans="1:11" ht="51.75" customHeight="1" x14ac:dyDescent="0.2">
      <c r="A20" s="27" t="s">
        <v>32</v>
      </c>
      <c r="B20" s="22" t="s">
        <v>33</v>
      </c>
      <c r="C20" s="28">
        <v>5267812</v>
      </c>
      <c r="D20" s="28"/>
      <c r="E20" s="30">
        <f t="shared" ref="E20:E22" si="6">C20+D20</f>
        <v>5267812</v>
      </c>
      <c r="F20" s="28">
        <v>8245271</v>
      </c>
      <c r="G20" s="28"/>
      <c r="H20" s="30">
        <f t="shared" ref="H20:H22" si="7">F20+G20</f>
        <v>8245271</v>
      </c>
      <c r="I20" s="28">
        <v>8559497</v>
      </c>
      <c r="J20" s="28"/>
      <c r="K20" s="30">
        <f t="shared" si="5"/>
        <v>8559497</v>
      </c>
    </row>
    <row r="21" spans="1:11" ht="60" x14ac:dyDescent="0.2">
      <c r="A21" s="27" t="s">
        <v>34</v>
      </c>
      <c r="B21" s="22" t="s">
        <v>35</v>
      </c>
      <c r="C21" s="28">
        <v>25864</v>
      </c>
      <c r="D21" s="28"/>
      <c r="E21" s="30">
        <f t="shared" si="6"/>
        <v>25864</v>
      </c>
      <c r="F21" s="28">
        <v>43322</v>
      </c>
      <c r="G21" s="28"/>
      <c r="H21" s="30">
        <f t="shared" si="7"/>
        <v>43322</v>
      </c>
      <c r="I21" s="28">
        <v>45466</v>
      </c>
      <c r="J21" s="28"/>
      <c r="K21" s="30">
        <f t="shared" si="5"/>
        <v>45466</v>
      </c>
    </row>
    <row r="22" spans="1:11" ht="51" customHeight="1" x14ac:dyDescent="0.2">
      <c r="A22" s="27" t="s">
        <v>36</v>
      </c>
      <c r="B22" s="22" t="s">
        <v>37</v>
      </c>
      <c r="C22" s="28">
        <v>4882485</v>
      </c>
      <c r="D22" s="28"/>
      <c r="E22" s="30">
        <f t="shared" si="6"/>
        <v>4882485</v>
      </c>
      <c r="F22" s="28">
        <v>7559854</v>
      </c>
      <c r="G22" s="28"/>
      <c r="H22" s="30">
        <f t="shared" si="7"/>
        <v>7559854</v>
      </c>
      <c r="I22" s="28">
        <v>7827231</v>
      </c>
      <c r="J22" s="28"/>
      <c r="K22" s="30">
        <f t="shared" si="5"/>
        <v>7827231</v>
      </c>
    </row>
    <row r="23" spans="1:11" x14ac:dyDescent="0.2">
      <c r="A23" s="23" t="s">
        <v>38</v>
      </c>
      <c r="B23" s="20" t="s">
        <v>39</v>
      </c>
      <c r="C23" s="21">
        <f>C24+C29+C27</f>
        <v>58746559.869999997</v>
      </c>
      <c r="D23" s="21">
        <f>D24+D29+D27</f>
        <v>0</v>
      </c>
      <c r="E23" s="21">
        <f>E24+E29+E27</f>
        <v>58746559.869999997</v>
      </c>
      <c r="F23" s="21">
        <f t="shared" ref="F23:K23" si="8">F24+F29+F27</f>
        <v>58720685</v>
      </c>
      <c r="G23" s="21">
        <f t="shared" si="8"/>
        <v>0</v>
      </c>
      <c r="H23" s="21">
        <f>H24+H29+H27</f>
        <v>58720685</v>
      </c>
      <c r="I23" s="21">
        <f t="shared" si="8"/>
        <v>60547194</v>
      </c>
      <c r="J23" s="21">
        <f t="shared" si="8"/>
        <v>0</v>
      </c>
      <c r="K23" s="21">
        <f t="shared" si="8"/>
        <v>60547194</v>
      </c>
    </row>
    <row r="24" spans="1:11" x14ac:dyDescent="0.2">
      <c r="A24" s="25" t="s">
        <v>40</v>
      </c>
      <c r="B24" s="22" t="s">
        <v>41</v>
      </c>
      <c r="C24" s="26">
        <f t="shared" ref="C24:K24" si="9">SUM(C25:C26)</f>
        <v>56812436</v>
      </c>
      <c r="D24" s="26">
        <f>SUM(D25:D26)</f>
        <v>0</v>
      </c>
      <c r="E24" s="26">
        <f>SUM(E25:E26)</f>
        <v>56812436</v>
      </c>
      <c r="F24" s="26">
        <f t="shared" si="9"/>
        <v>56281560</v>
      </c>
      <c r="G24" s="26">
        <f t="shared" si="9"/>
        <v>0</v>
      </c>
      <c r="H24" s="26">
        <f t="shared" si="9"/>
        <v>56281560</v>
      </c>
      <c r="I24" s="26">
        <f t="shared" si="9"/>
        <v>58094024</v>
      </c>
      <c r="J24" s="26">
        <f t="shared" si="9"/>
        <v>0</v>
      </c>
      <c r="K24" s="26">
        <f t="shared" si="9"/>
        <v>58094024</v>
      </c>
    </row>
    <row r="25" spans="1:11" x14ac:dyDescent="0.2">
      <c r="A25" s="25" t="s">
        <v>42</v>
      </c>
      <c r="B25" s="22" t="s">
        <v>43</v>
      </c>
      <c r="C25" s="26">
        <v>46279171</v>
      </c>
      <c r="D25" s="30"/>
      <c r="E25" s="30">
        <f t="shared" ref="E25:E26" si="10">C25+D25</f>
        <v>46279171</v>
      </c>
      <c r="F25" s="26">
        <v>40944692</v>
      </c>
      <c r="G25" s="30"/>
      <c r="H25" s="30">
        <f t="shared" ref="H25:H26" si="11">F25+G25</f>
        <v>40944692</v>
      </c>
      <c r="I25" s="26">
        <v>42419339</v>
      </c>
      <c r="J25" s="30"/>
      <c r="K25" s="30">
        <f t="shared" si="5"/>
        <v>42419339</v>
      </c>
    </row>
    <row r="26" spans="1:11" ht="36" x14ac:dyDescent="0.2">
      <c r="A26" s="25" t="s">
        <v>44</v>
      </c>
      <c r="B26" s="22" t="s">
        <v>45</v>
      </c>
      <c r="C26" s="26">
        <v>10533265</v>
      </c>
      <c r="D26" s="28"/>
      <c r="E26" s="30">
        <f t="shared" si="10"/>
        <v>10533265</v>
      </c>
      <c r="F26" s="26">
        <v>15336868</v>
      </c>
      <c r="G26" s="28"/>
      <c r="H26" s="30">
        <f t="shared" si="11"/>
        <v>15336868</v>
      </c>
      <c r="I26" s="26">
        <v>15674685</v>
      </c>
      <c r="J26" s="28"/>
      <c r="K26" s="30">
        <f t="shared" si="5"/>
        <v>15674685</v>
      </c>
    </row>
    <row r="27" spans="1:11" ht="18" customHeight="1" x14ac:dyDescent="0.2">
      <c r="A27" s="25" t="s">
        <v>46</v>
      </c>
      <c r="B27" s="22" t="s">
        <v>47</v>
      </c>
      <c r="C27" s="26">
        <f>C28</f>
        <v>11131.87</v>
      </c>
      <c r="D27" s="28">
        <f>D28</f>
        <v>0</v>
      </c>
      <c r="E27" s="26">
        <f>E28</f>
        <v>11131.87</v>
      </c>
      <c r="F27" s="26"/>
      <c r="G27" s="28"/>
      <c r="H27" s="26">
        <f>H28</f>
        <v>0</v>
      </c>
      <c r="I27" s="26"/>
      <c r="J27" s="28"/>
      <c r="K27" s="26">
        <f>K28</f>
        <v>0</v>
      </c>
    </row>
    <row r="28" spans="1:11" ht="18" customHeight="1" x14ac:dyDescent="0.2">
      <c r="A28" s="25" t="s">
        <v>46</v>
      </c>
      <c r="B28" s="22" t="s">
        <v>48</v>
      </c>
      <c r="C28" s="26">
        <v>11131.87</v>
      </c>
      <c r="D28" s="28"/>
      <c r="E28" s="30">
        <f t="shared" ref="E28:E30" si="12">C28+D28</f>
        <v>11131.87</v>
      </c>
      <c r="F28" s="26"/>
      <c r="G28" s="28"/>
      <c r="H28" s="30">
        <f t="shared" ref="H28" si="13">F28+G28</f>
        <v>0</v>
      </c>
      <c r="I28" s="26"/>
      <c r="J28" s="28"/>
      <c r="K28" s="30">
        <f t="shared" ref="K28" si="14">I28+J28</f>
        <v>0</v>
      </c>
    </row>
    <row r="29" spans="1:11" x14ac:dyDescent="0.2">
      <c r="A29" s="25" t="s">
        <v>49</v>
      </c>
      <c r="B29" s="22" t="s">
        <v>50</v>
      </c>
      <c r="C29" s="26">
        <f t="shared" ref="C29:K29" si="15">C30</f>
        <v>1922992</v>
      </c>
      <c r="D29" s="26">
        <f t="shared" si="15"/>
        <v>0</v>
      </c>
      <c r="E29" s="26">
        <f>E30</f>
        <v>1922992</v>
      </c>
      <c r="F29" s="26">
        <f t="shared" si="15"/>
        <v>2439125</v>
      </c>
      <c r="G29" s="26">
        <f t="shared" si="15"/>
        <v>0</v>
      </c>
      <c r="H29" s="26">
        <f t="shared" si="15"/>
        <v>2439125</v>
      </c>
      <c r="I29" s="26">
        <f t="shared" si="15"/>
        <v>2453170</v>
      </c>
      <c r="J29" s="26">
        <f t="shared" si="15"/>
        <v>0</v>
      </c>
      <c r="K29" s="26">
        <f t="shared" si="15"/>
        <v>2453170</v>
      </c>
    </row>
    <row r="30" spans="1:11" ht="24" x14ac:dyDescent="0.2">
      <c r="A30" s="25" t="s">
        <v>51</v>
      </c>
      <c r="B30" s="22" t="s">
        <v>52</v>
      </c>
      <c r="C30" s="26">
        <v>1922992</v>
      </c>
      <c r="D30" s="30"/>
      <c r="E30" s="30">
        <f t="shared" si="12"/>
        <v>1922992</v>
      </c>
      <c r="F30" s="26">
        <v>2439125</v>
      </c>
      <c r="G30" s="30"/>
      <c r="H30" s="30">
        <f t="shared" ref="H30" si="16">F30+G30</f>
        <v>2439125</v>
      </c>
      <c r="I30" s="26">
        <v>2453170</v>
      </c>
      <c r="J30" s="30">
        <v>0</v>
      </c>
      <c r="K30" s="30">
        <f t="shared" si="5"/>
        <v>2453170</v>
      </c>
    </row>
    <row r="31" spans="1:11" x14ac:dyDescent="0.2">
      <c r="A31" s="23" t="s">
        <v>53</v>
      </c>
      <c r="B31" s="20" t="s">
        <v>54</v>
      </c>
      <c r="C31" s="21">
        <f t="shared" ref="C31:K31" si="17">C32+C34</f>
        <v>24758658.390000001</v>
      </c>
      <c r="D31" s="21">
        <f t="shared" si="17"/>
        <v>0</v>
      </c>
      <c r="E31" s="21">
        <f t="shared" si="17"/>
        <v>24758658.390000001</v>
      </c>
      <c r="F31" s="21">
        <f t="shared" si="17"/>
        <v>23364459</v>
      </c>
      <c r="G31" s="21">
        <f t="shared" si="17"/>
        <v>0</v>
      </c>
      <c r="H31" s="21">
        <f t="shared" si="17"/>
        <v>23364459</v>
      </c>
      <c r="I31" s="21">
        <f t="shared" si="17"/>
        <v>23806225</v>
      </c>
      <c r="J31" s="21">
        <f t="shared" si="17"/>
        <v>0</v>
      </c>
      <c r="K31" s="21">
        <f t="shared" si="17"/>
        <v>23806225</v>
      </c>
    </row>
    <row r="32" spans="1:11" x14ac:dyDescent="0.2">
      <c r="A32" s="25" t="s">
        <v>55</v>
      </c>
      <c r="B32" s="31" t="s">
        <v>56</v>
      </c>
      <c r="C32" s="26">
        <f t="shared" ref="C32:K32" si="18">C33</f>
        <v>23585269.620000001</v>
      </c>
      <c r="D32" s="26">
        <f t="shared" si="18"/>
        <v>0</v>
      </c>
      <c r="E32" s="26">
        <f t="shared" si="18"/>
        <v>23585269.620000001</v>
      </c>
      <c r="F32" s="26">
        <f t="shared" si="18"/>
        <v>22088285</v>
      </c>
      <c r="G32" s="26">
        <f t="shared" si="18"/>
        <v>0</v>
      </c>
      <c r="H32" s="26">
        <f t="shared" si="18"/>
        <v>22088285</v>
      </c>
      <c r="I32" s="26">
        <f t="shared" si="18"/>
        <v>22530051</v>
      </c>
      <c r="J32" s="26">
        <f t="shared" si="18"/>
        <v>0</v>
      </c>
      <c r="K32" s="26">
        <f t="shared" si="18"/>
        <v>22530051</v>
      </c>
    </row>
    <row r="33" spans="1:11" ht="24" x14ac:dyDescent="0.2">
      <c r="A33" s="25" t="s">
        <v>57</v>
      </c>
      <c r="B33" s="22" t="s">
        <v>58</v>
      </c>
      <c r="C33" s="26">
        <v>23585269.620000001</v>
      </c>
      <c r="D33" s="30"/>
      <c r="E33" s="30">
        <f>C33+D33</f>
        <v>23585269.620000001</v>
      </c>
      <c r="F33" s="26">
        <v>22088285</v>
      </c>
      <c r="G33" s="30"/>
      <c r="H33" s="30">
        <f t="shared" ref="H33" si="19">F33+G33</f>
        <v>22088285</v>
      </c>
      <c r="I33" s="26">
        <v>22530051</v>
      </c>
      <c r="J33" s="30"/>
      <c r="K33" s="30">
        <f t="shared" si="5"/>
        <v>22530051</v>
      </c>
    </row>
    <row r="34" spans="1:11" x14ac:dyDescent="0.2">
      <c r="A34" s="25" t="s">
        <v>59</v>
      </c>
      <c r="B34" s="22" t="s">
        <v>60</v>
      </c>
      <c r="C34" s="26">
        <f t="shared" ref="C34:K34" si="20">C35+C36</f>
        <v>1173388.77</v>
      </c>
      <c r="D34" s="26">
        <f t="shared" si="20"/>
        <v>0</v>
      </c>
      <c r="E34" s="26">
        <f t="shared" si="20"/>
        <v>1173388.77</v>
      </c>
      <c r="F34" s="26">
        <f t="shared" si="20"/>
        <v>1276174</v>
      </c>
      <c r="G34" s="26">
        <f t="shared" si="20"/>
        <v>0</v>
      </c>
      <c r="H34" s="26">
        <f t="shared" si="20"/>
        <v>1276174</v>
      </c>
      <c r="I34" s="26">
        <f t="shared" si="20"/>
        <v>1276174</v>
      </c>
      <c r="J34" s="26">
        <f t="shared" si="20"/>
        <v>0</v>
      </c>
      <c r="K34" s="26">
        <f t="shared" si="20"/>
        <v>1276174</v>
      </c>
    </row>
    <row r="35" spans="1:11" ht="24" x14ac:dyDescent="0.2">
      <c r="A35" s="27" t="s">
        <v>61</v>
      </c>
      <c r="B35" s="22" t="s">
        <v>62</v>
      </c>
      <c r="C35" s="26">
        <v>1166580.45</v>
      </c>
      <c r="D35" s="30"/>
      <c r="E35" s="30">
        <f t="shared" ref="E35:E36" si="21">C35+D35</f>
        <v>1166580.45</v>
      </c>
      <c r="F35" s="26">
        <v>1268974</v>
      </c>
      <c r="G35" s="30"/>
      <c r="H35" s="30">
        <f t="shared" ref="H35:H36" si="22">F35+G35</f>
        <v>1268974</v>
      </c>
      <c r="I35" s="26">
        <v>1268974</v>
      </c>
      <c r="J35" s="30"/>
      <c r="K35" s="30">
        <f t="shared" si="5"/>
        <v>1268974</v>
      </c>
    </row>
    <row r="36" spans="1:11" ht="24" x14ac:dyDescent="0.2">
      <c r="A36" s="27" t="s">
        <v>63</v>
      </c>
      <c r="B36" s="22" t="s">
        <v>64</v>
      </c>
      <c r="C36" s="26">
        <v>6808.32</v>
      </c>
      <c r="D36" s="28"/>
      <c r="E36" s="30">
        <f t="shared" si="21"/>
        <v>6808.32</v>
      </c>
      <c r="F36" s="26">
        <v>7200</v>
      </c>
      <c r="G36" s="28"/>
      <c r="H36" s="30">
        <f t="shared" si="22"/>
        <v>7200</v>
      </c>
      <c r="I36" s="26">
        <v>7200</v>
      </c>
      <c r="J36" s="28"/>
      <c r="K36" s="30">
        <f t="shared" si="5"/>
        <v>7200</v>
      </c>
    </row>
    <row r="37" spans="1:11" x14ac:dyDescent="0.2">
      <c r="A37" s="23" t="s">
        <v>65</v>
      </c>
      <c r="B37" s="20" t="s">
        <v>66</v>
      </c>
      <c r="C37" s="21">
        <f t="shared" ref="C37:K37" si="23">C38+C39</f>
        <v>15091567</v>
      </c>
      <c r="D37" s="21">
        <f t="shared" si="23"/>
        <v>0</v>
      </c>
      <c r="E37" s="21">
        <f t="shared" si="23"/>
        <v>15091567</v>
      </c>
      <c r="F37" s="21">
        <f t="shared" si="23"/>
        <v>11129115</v>
      </c>
      <c r="G37" s="21">
        <f t="shared" si="23"/>
        <v>0</v>
      </c>
      <c r="H37" s="21">
        <f t="shared" si="23"/>
        <v>11129115</v>
      </c>
      <c r="I37" s="21">
        <f t="shared" si="23"/>
        <v>11140159</v>
      </c>
      <c r="J37" s="21">
        <f t="shared" si="23"/>
        <v>0</v>
      </c>
      <c r="K37" s="21">
        <f t="shared" si="23"/>
        <v>11140159</v>
      </c>
    </row>
    <row r="38" spans="1:11" ht="24" x14ac:dyDescent="0.2">
      <c r="A38" s="25" t="s">
        <v>67</v>
      </c>
      <c r="B38" s="22" t="s">
        <v>68</v>
      </c>
      <c r="C38" s="26">
        <v>15006567</v>
      </c>
      <c r="D38" s="28"/>
      <c r="E38" s="30">
        <f t="shared" ref="E38:E39" si="24">C38+D38</f>
        <v>15006567</v>
      </c>
      <c r="F38" s="26">
        <v>11044115</v>
      </c>
      <c r="G38" s="28"/>
      <c r="H38" s="30">
        <f t="shared" ref="H38:H39" si="25">F38+G38</f>
        <v>11044115</v>
      </c>
      <c r="I38" s="26">
        <v>11055159</v>
      </c>
      <c r="J38" s="28"/>
      <c r="K38" s="30">
        <f t="shared" si="5"/>
        <v>11055159</v>
      </c>
    </row>
    <row r="39" spans="1:11" x14ac:dyDescent="0.2">
      <c r="A39" s="25" t="s">
        <v>69</v>
      </c>
      <c r="B39" s="22" t="s">
        <v>70</v>
      </c>
      <c r="C39" s="26">
        <v>85000</v>
      </c>
      <c r="D39" s="30"/>
      <c r="E39" s="30">
        <f t="shared" si="24"/>
        <v>85000</v>
      </c>
      <c r="F39" s="26">
        <v>85000</v>
      </c>
      <c r="G39" s="30"/>
      <c r="H39" s="30">
        <f t="shared" si="25"/>
        <v>85000</v>
      </c>
      <c r="I39" s="26">
        <v>85000</v>
      </c>
      <c r="J39" s="30"/>
      <c r="K39" s="30">
        <f t="shared" si="5"/>
        <v>85000</v>
      </c>
    </row>
    <row r="40" spans="1:11" x14ac:dyDescent="0.2">
      <c r="A40" s="23" t="s">
        <v>71</v>
      </c>
      <c r="B40" s="22"/>
      <c r="C40" s="21">
        <f>C41+C51+C60+C64+C57+C88</f>
        <v>214043753.38</v>
      </c>
      <c r="D40" s="21">
        <f>D41+D51+D60+D64+D57+D88</f>
        <v>-0.08</v>
      </c>
      <c r="E40" s="21">
        <f>E41+E51+E60+E64+E57+E88</f>
        <v>214043753.30000001</v>
      </c>
      <c r="F40" s="21">
        <f>F41+F51+F60+F64+F57</f>
        <v>116508314.87</v>
      </c>
      <c r="G40" s="21">
        <f>G41+G51+G60+G64+G57+G88</f>
        <v>0</v>
      </c>
      <c r="H40" s="21">
        <f>H41+H51+H60+H64+H57+H88</f>
        <v>116508314.87</v>
      </c>
      <c r="I40" s="21">
        <f>I41+I51+I60+I64+I57</f>
        <v>116518052.5</v>
      </c>
      <c r="J40" s="21">
        <f>J41+J51+J60+J64+J57+J88</f>
        <v>0</v>
      </c>
      <c r="K40" s="21">
        <f>K41+K51+K60+K64+K57+K88</f>
        <v>116518052.5</v>
      </c>
    </row>
    <row r="41" spans="1:11" ht="24" x14ac:dyDescent="0.2">
      <c r="A41" s="23" t="s">
        <v>72</v>
      </c>
      <c r="B41" s="20" t="s">
        <v>73</v>
      </c>
      <c r="C41" s="21">
        <f t="shared" ref="C41:K41" si="26">C42+C46+C48</f>
        <v>104647284.84</v>
      </c>
      <c r="D41" s="21">
        <f t="shared" si="26"/>
        <v>0</v>
      </c>
      <c r="E41" s="21">
        <f t="shared" si="26"/>
        <v>104647284.84</v>
      </c>
      <c r="F41" s="21">
        <f t="shared" si="26"/>
        <v>105014497.71000001</v>
      </c>
      <c r="G41" s="21">
        <f t="shared" si="26"/>
        <v>0</v>
      </c>
      <c r="H41" s="21">
        <f t="shared" si="26"/>
        <v>105014497.71000001</v>
      </c>
      <c r="I41" s="21">
        <f t="shared" si="26"/>
        <v>105014497.72</v>
      </c>
      <c r="J41" s="21">
        <f t="shared" si="26"/>
        <v>0</v>
      </c>
      <c r="K41" s="21">
        <f t="shared" si="26"/>
        <v>105014497.72</v>
      </c>
    </row>
    <row r="42" spans="1:11" ht="48" x14ac:dyDescent="0.2">
      <c r="A42" s="27" t="s">
        <v>74</v>
      </c>
      <c r="B42" s="22" t="s">
        <v>75</v>
      </c>
      <c r="C42" s="26">
        <f t="shared" ref="C42:K42" si="27">C43+C44+C45</f>
        <v>49390191.229999997</v>
      </c>
      <c r="D42" s="26">
        <f>D43+D44+D45</f>
        <v>0</v>
      </c>
      <c r="E42" s="26">
        <f t="shared" si="27"/>
        <v>49390191.229999997</v>
      </c>
      <c r="F42" s="26">
        <f t="shared" si="27"/>
        <v>53913390.450000003</v>
      </c>
      <c r="G42" s="26">
        <f t="shared" si="27"/>
        <v>0</v>
      </c>
      <c r="H42" s="26">
        <f t="shared" si="27"/>
        <v>53913390.450000003</v>
      </c>
      <c r="I42" s="26">
        <f t="shared" si="27"/>
        <v>53913390.450000003</v>
      </c>
      <c r="J42" s="26">
        <f t="shared" si="27"/>
        <v>0</v>
      </c>
      <c r="K42" s="26">
        <f t="shared" si="27"/>
        <v>53913390.450000003</v>
      </c>
    </row>
    <row r="43" spans="1:11" ht="36" x14ac:dyDescent="0.2">
      <c r="A43" s="27" t="s">
        <v>76</v>
      </c>
      <c r="B43" s="22" t="s">
        <v>77</v>
      </c>
      <c r="C43" s="26">
        <v>17844437.329999998</v>
      </c>
      <c r="D43" s="28"/>
      <c r="E43" s="30">
        <f t="shared" ref="E43:E45" si="28">C43+D43</f>
        <v>17844437.329999998</v>
      </c>
      <c r="F43" s="26">
        <v>18558214.82</v>
      </c>
      <c r="G43" s="28"/>
      <c r="H43" s="30">
        <f t="shared" ref="H43:H45" si="29">F43+G43</f>
        <v>18558214.82</v>
      </c>
      <c r="I43" s="26">
        <v>18558214.82</v>
      </c>
      <c r="J43" s="28"/>
      <c r="K43" s="30">
        <f t="shared" si="5"/>
        <v>18558214.82</v>
      </c>
    </row>
    <row r="44" spans="1:11" ht="36" x14ac:dyDescent="0.2">
      <c r="A44" s="27" t="s">
        <v>78</v>
      </c>
      <c r="B44" s="22" t="s">
        <v>79</v>
      </c>
      <c r="C44" s="26">
        <v>6266981.4700000007</v>
      </c>
      <c r="D44" s="30"/>
      <c r="E44" s="30">
        <f t="shared" si="28"/>
        <v>6266981.4700000007</v>
      </c>
      <c r="F44" s="26">
        <v>3640000</v>
      </c>
      <c r="G44" s="30"/>
      <c r="H44" s="30">
        <f t="shared" si="29"/>
        <v>3640000</v>
      </c>
      <c r="I44" s="26">
        <v>3640000</v>
      </c>
      <c r="J44" s="30"/>
      <c r="K44" s="30">
        <f t="shared" si="5"/>
        <v>3640000</v>
      </c>
    </row>
    <row r="45" spans="1:11" ht="36" x14ac:dyDescent="0.2">
      <c r="A45" s="27" t="s">
        <v>80</v>
      </c>
      <c r="B45" s="22" t="s">
        <v>81</v>
      </c>
      <c r="C45" s="26">
        <v>25278772.43</v>
      </c>
      <c r="D45" s="30"/>
      <c r="E45" s="30">
        <f t="shared" si="28"/>
        <v>25278772.43</v>
      </c>
      <c r="F45" s="26">
        <v>31715175.629999999</v>
      </c>
      <c r="G45" s="30"/>
      <c r="H45" s="30">
        <f t="shared" si="29"/>
        <v>31715175.629999999</v>
      </c>
      <c r="I45" s="26">
        <v>31715175.629999999</v>
      </c>
      <c r="J45" s="30"/>
      <c r="K45" s="30">
        <f t="shared" si="5"/>
        <v>31715175.629999999</v>
      </c>
    </row>
    <row r="46" spans="1:11" x14ac:dyDescent="0.2">
      <c r="A46" s="25" t="s">
        <v>82</v>
      </c>
      <c r="B46" s="22" t="s">
        <v>83</v>
      </c>
      <c r="C46" s="26">
        <f t="shared" ref="C46:K46" si="30">C47</f>
        <v>599280.48</v>
      </c>
      <c r="D46" s="26">
        <f t="shared" si="30"/>
        <v>0</v>
      </c>
      <c r="E46" s="26">
        <f t="shared" si="30"/>
        <v>599280.48</v>
      </c>
      <c r="F46" s="26">
        <f t="shared" si="30"/>
        <v>0</v>
      </c>
      <c r="G46" s="26">
        <f t="shared" si="30"/>
        <v>0</v>
      </c>
      <c r="H46" s="26">
        <f t="shared" si="30"/>
        <v>0</v>
      </c>
      <c r="I46" s="26">
        <f t="shared" si="30"/>
        <v>0</v>
      </c>
      <c r="J46" s="26">
        <f t="shared" si="30"/>
        <v>0</v>
      </c>
      <c r="K46" s="26">
        <f t="shared" si="30"/>
        <v>0</v>
      </c>
    </row>
    <row r="47" spans="1:11" ht="24" x14ac:dyDescent="0.2">
      <c r="A47" s="25" t="s">
        <v>84</v>
      </c>
      <c r="B47" s="22" t="s">
        <v>85</v>
      </c>
      <c r="C47" s="26">
        <v>599280.48</v>
      </c>
      <c r="D47" s="26"/>
      <c r="E47" s="30">
        <f t="shared" ref="E47" si="31">C47+D47</f>
        <v>599280.48</v>
      </c>
      <c r="F47" s="26"/>
      <c r="G47" s="26"/>
      <c r="H47" s="30">
        <f t="shared" ref="H47" si="32">F47+G47</f>
        <v>0</v>
      </c>
      <c r="I47" s="26"/>
      <c r="J47" s="26"/>
      <c r="K47" s="30">
        <f t="shared" si="5"/>
        <v>0</v>
      </c>
    </row>
    <row r="48" spans="1:11" ht="36" x14ac:dyDescent="0.2">
      <c r="A48" s="27" t="s">
        <v>86</v>
      </c>
      <c r="B48" s="22" t="s">
        <v>87</v>
      </c>
      <c r="C48" s="26">
        <f>C49+C50</f>
        <v>54657813.130000003</v>
      </c>
      <c r="D48" s="26">
        <f t="shared" ref="D48:K48" si="33">D49+D50</f>
        <v>0</v>
      </c>
      <c r="E48" s="26">
        <f t="shared" si="33"/>
        <v>54657813.130000003</v>
      </c>
      <c r="F48" s="26">
        <f t="shared" si="33"/>
        <v>51101107.259999998</v>
      </c>
      <c r="G48" s="26">
        <f t="shared" si="33"/>
        <v>0</v>
      </c>
      <c r="H48" s="26">
        <f t="shared" si="33"/>
        <v>51101107.259999998</v>
      </c>
      <c r="I48" s="26">
        <f t="shared" si="33"/>
        <v>51101107.270000003</v>
      </c>
      <c r="J48" s="26">
        <f t="shared" si="33"/>
        <v>0</v>
      </c>
      <c r="K48" s="26">
        <f t="shared" si="33"/>
        <v>51101107.270000003</v>
      </c>
    </row>
    <row r="49" spans="1:11" ht="36" x14ac:dyDescent="0.2">
      <c r="A49" s="27" t="s">
        <v>88</v>
      </c>
      <c r="B49" s="22" t="s">
        <v>89</v>
      </c>
      <c r="C49" s="26">
        <v>54458370.210000001</v>
      </c>
      <c r="D49" s="30"/>
      <c r="E49" s="30">
        <f t="shared" ref="E49:E50" si="34">C49+D49</f>
        <v>54458370.210000001</v>
      </c>
      <c r="F49" s="26">
        <v>51101107.259999998</v>
      </c>
      <c r="G49" s="30"/>
      <c r="H49" s="30">
        <f t="shared" ref="H49:H50" si="35">F49+G49</f>
        <v>51101107.259999998</v>
      </c>
      <c r="I49" s="26">
        <v>51101107.270000003</v>
      </c>
      <c r="J49" s="30"/>
      <c r="K49" s="30">
        <f t="shared" si="5"/>
        <v>51101107.270000003</v>
      </c>
    </row>
    <row r="50" spans="1:11" ht="48" x14ac:dyDescent="0.2">
      <c r="A50" s="27" t="s">
        <v>90</v>
      </c>
      <c r="B50" s="22" t="s">
        <v>91</v>
      </c>
      <c r="C50" s="26">
        <v>199442.92</v>
      </c>
      <c r="D50" s="30"/>
      <c r="E50" s="30">
        <f t="shared" si="34"/>
        <v>199442.92</v>
      </c>
      <c r="F50" s="26"/>
      <c r="G50" s="30"/>
      <c r="H50" s="30">
        <f t="shared" si="35"/>
        <v>0</v>
      </c>
      <c r="I50" s="26"/>
      <c r="J50" s="30"/>
      <c r="K50" s="30">
        <f t="shared" si="5"/>
        <v>0</v>
      </c>
    </row>
    <row r="51" spans="1:11" x14ac:dyDescent="0.2">
      <c r="A51" s="23" t="s">
        <v>92</v>
      </c>
      <c r="B51" s="20" t="s">
        <v>93</v>
      </c>
      <c r="C51" s="21">
        <f t="shared" ref="C51:K51" si="36">C52</f>
        <v>68742367.75</v>
      </c>
      <c r="D51" s="21">
        <f t="shared" si="36"/>
        <v>0</v>
      </c>
      <c r="E51" s="21">
        <f t="shared" si="36"/>
        <v>68742367.75</v>
      </c>
      <c r="F51" s="21">
        <f t="shared" si="36"/>
        <v>2583614.4900000002</v>
      </c>
      <c r="G51" s="21">
        <f t="shared" si="36"/>
        <v>0</v>
      </c>
      <c r="H51" s="21">
        <f t="shared" si="36"/>
        <v>2583614.4900000002</v>
      </c>
      <c r="I51" s="21">
        <f t="shared" si="36"/>
        <v>2593402.11</v>
      </c>
      <c r="J51" s="21">
        <f t="shared" si="36"/>
        <v>0</v>
      </c>
      <c r="K51" s="21">
        <f t="shared" si="36"/>
        <v>2593402.11</v>
      </c>
    </row>
    <row r="52" spans="1:11" x14ac:dyDescent="0.2">
      <c r="A52" s="25" t="s">
        <v>94</v>
      </c>
      <c r="B52" s="22" t="s">
        <v>95</v>
      </c>
      <c r="C52" s="26">
        <f t="shared" ref="C52:K52" si="37">SUM(C53:C56)</f>
        <v>68742367.75</v>
      </c>
      <c r="D52" s="26">
        <f t="shared" si="37"/>
        <v>0</v>
      </c>
      <c r="E52" s="26">
        <f t="shared" si="37"/>
        <v>68742367.75</v>
      </c>
      <c r="F52" s="26">
        <f t="shared" si="37"/>
        <v>2583614.4900000002</v>
      </c>
      <c r="G52" s="26">
        <f t="shared" si="37"/>
        <v>0</v>
      </c>
      <c r="H52" s="26">
        <f t="shared" si="37"/>
        <v>2583614.4900000002</v>
      </c>
      <c r="I52" s="26">
        <f t="shared" si="37"/>
        <v>2593402.11</v>
      </c>
      <c r="J52" s="26">
        <f t="shared" si="37"/>
        <v>0</v>
      </c>
      <c r="K52" s="26">
        <f t="shared" si="37"/>
        <v>2593402.11</v>
      </c>
    </row>
    <row r="53" spans="1:11" x14ac:dyDescent="0.2">
      <c r="A53" s="25" t="s">
        <v>96</v>
      </c>
      <c r="B53" s="22" t="s">
        <v>97</v>
      </c>
      <c r="C53" s="26">
        <v>518054.73</v>
      </c>
      <c r="D53" s="30"/>
      <c r="E53" s="30">
        <f t="shared" ref="E53:E56" si="38">C53+D53</f>
        <v>518054.73</v>
      </c>
      <c r="F53" s="26">
        <v>547083.27</v>
      </c>
      <c r="G53" s="30"/>
      <c r="H53" s="30">
        <f t="shared" ref="H53:H56" si="39">F53+G53</f>
        <v>547083.27</v>
      </c>
      <c r="I53" s="26">
        <v>546372.23</v>
      </c>
      <c r="J53" s="30"/>
      <c r="K53" s="30">
        <f t="shared" si="5"/>
        <v>546372.23</v>
      </c>
    </row>
    <row r="54" spans="1:11" x14ac:dyDescent="0.2">
      <c r="A54" s="25" t="s">
        <v>98</v>
      </c>
      <c r="B54" s="22" t="s">
        <v>99</v>
      </c>
      <c r="C54" s="26">
        <v>1100000</v>
      </c>
      <c r="D54" s="28"/>
      <c r="E54" s="30">
        <f t="shared" si="38"/>
        <v>1100000</v>
      </c>
      <c r="F54" s="26">
        <v>1158300</v>
      </c>
      <c r="G54" s="28"/>
      <c r="H54" s="30">
        <f t="shared" si="39"/>
        <v>1158300</v>
      </c>
      <c r="I54" s="26">
        <v>1219689.8999999999</v>
      </c>
      <c r="J54" s="28"/>
      <c r="K54" s="30">
        <f t="shared" si="5"/>
        <v>1219689.8999999999</v>
      </c>
    </row>
    <row r="55" spans="1:11" x14ac:dyDescent="0.2">
      <c r="A55" s="25" t="s">
        <v>100</v>
      </c>
      <c r="B55" s="22" t="s">
        <v>101</v>
      </c>
      <c r="C55" s="26">
        <v>67124313.019999996</v>
      </c>
      <c r="D55" s="30"/>
      <c r="E55" s="30">
        <f t="shared" si="38"/>
        <v>67124313.019999996</v>
      </c>
      <c r="F55" s="26">
        <v>878231.22</v>
      </c>
      <c r="G55" s="30"/>
      <c r="H55" s="30">
        <f t="shared" si="39"/>
        <v>878231.22</v>
      </c>
      <c r="I55" s="26">
        <v>827339.98</v>
      </c>
      <c r="J55" s="30"/>
      <c r="K55" s="30">
        <f t="shared" si="5"/>
        <v>827339.98</v>
      </c>
    </row>
    <row r="56" spans="1:11" ht="24" hidden="1" x14ac:dyDescent="0.2">
      <c r="A56" s="25" t="s">
        <v>102</v>
      </c>
      <c r="B56" s="22" t="s">
        <v>103</v>
      </c>
      <c r="C56" s="26"/>
      <c r="D56" s="30"/>
      <c r="E56" s="30">
        <f t="shared" si="38"/>
        <v>0</v>
      </c>
      <c r="F56" s="26">
        <v>0</v>
      </c>
      <c r="G56" s="30">
        <v>0</v>
      </c>
      <c r="H56" s="30">
        <f t="shared" si="39"/>
        <v>0</v>
      </c>
      <c r="I56" s="26">
        <v>0</v>
      </c>
      <c r="J56" s="30">
        <v>0</v>
      </c>
      <c r="K56" s="30">
        <f t="shared" si="5"/>
        <v>0</v>
      </c>
    </row>
    <row r="57" spans="1:11" x14ac:dyDescent="0.2">
      <c r="A57" s="23" t="s">
        <v>104</v>
      </c>
      <c r="B57" s="20" t="s">
        <v>105</v>
      </c>
      <c r="C57" s="21">
        <f t="shared" ref="C57:K58" si="40">C58</f>
        <v>28837580.470000003</v>
      </c>
      <c r="D57" s="21">
        <f t="shared" si="40"/>
        <v>0</v>
      </c>
      <c r="E57" s="21">
        <f t="shared" si="40"/>
        <v>28837580.470000003</v>
      </c>
      <c r="F57" s="21">
        <f t="shared" si="40"/>
        <v>1242953.69</v>
      </c>
      <c r="G57" s="21">
        <f t="shared" si="40"/>
        <v>0</v>
      </c>
      <c r="H57" s="21">
        <f t="shared" si="40"/>
        <v>1242953.69</v>
      </c>
      <c r="I57" s="21">
        <f t="shared" si="40"/>
        <v>1242953.69</v>
      </c>
      <c r="J57" s="21">
        <f t="shared" si="40"/>
        <v>0</v>
      </c>
      <c r="K57" s="21">
        <f t="shared" si="40"/>
        <v>1242953.69</v>
      </c>
    </row>
    <row r="58" spans="1:11" x14ac:dyDescent="0.2">
      <c r="A58" s="25" t="s">
        <v>106</v>
      </c>
      <c r="B58" s="22" t="s">
        <v>107</v>
      </c>
      <c r="C58" s="26">
        <f t="shared" si="40"/>
        <v>28837580.470000003</v>
      </c>
      <c r="D58" s="26">
        <f t="shared" si="40"/>
        <v>0</v>
      </c>
      <c r="E58" s="26">
        <f t="shared" si="40"/>
        <v>28837580.470000003</v>
      </c>
      <c r="F58" s="26">
        <f t="shared" si="40"/>
        <v>1242953.69</v>
      </c>
      <c r="G58" s="26">
        <f t="shared" si="40"/>
        <v>0</v>
      </c>
      <c r="H58" s="26">
        <f t="shared" si="40"/>
        <v>1242953.69</v>
      </c>
      <c r="I58" s="26">
        <f t="shared" si="40"/>
        <v>1242953.69</v>
      </c>
      <c r="J58" s="26">
        <f t="shared" si="40"/>
        <v>0</v>
      </c>
      <c r="K58" s="26">
        <f t="shared" si="40"/>
        <v>1242953.69</v>
      </c>
    </row>
    <row r="59" spans="1:11" x14ac:dyDescent="0.2">
      <c r="A59" s="25" t="s">
        <v>108</v>
      </c>
      <c r="B59" s="22" t="s">
        <v>109</v>
      </c>
      <c r="C59" s="26">
        <v>28837580.470000003</v>
      </c>
      <c r="D59" s="28"/>
      <c r="E59" s="30">
        <f t="shared" ref="E59" si="41">C59+D59</f>
        <v>28837580.470000003</v>
      </c>
      <c r="F59" s="26">
        <v>1242953.69</v>
      </c>
      <c r="G59" s="28">
        <v>0</v>
      </c>
      <c r="H59" s="30">
        <f t="shared" ref="H59" si="42">F59+G59</f>
        <v>1242953.69</v>
      </c>
      <c r="I59" s="26">
        <v>1242953.69</v>
      </c>
      <c r="J59" s="28">
        <v>0</v>
      </c>
      <c r="K59" s="30">
        <f t="shared" si="5"/>
        <v>1242953.69</v>
      </c>
    </row>
    <row r="60" spans="1:11" x14ac:dyDescent="0.2">
      <c r="A60" s="23" t="s">
        <v>110</v>
      </c>
      <c r="B60" s="20" t="s">
        <v>111</v>
      </c>
      <c r="C60" s="21">
        <f t="shared" ref="C60:K60" si="43">C61</f>
        <v>6057894.8300000001</v>
      </c>
      <c r="D60" s="21">
        <f t="shared" si="43"/>
        <v>0</v>
      </c>
      <c r="E60" s="21">
        <f t="shared" si="43"/>
        <v>6057894.8300000001</v>
      </c>
      <c r="F60" s="21">
        <f t="shared" si="43"/>
        <v>5667561.6500000004</v>
      </c>
      <c r="G60" s="21">
        <f t="shared" si="43"/>
        <v>0</v>
      </c>
      <c r="H60" s="21">
        <f t="shared" si="43"/>
        <v>5667561.6500000004</v>
      </c>
      <c r="I60" s="21">
        <f t="shared" si="43"/>
        <v>5667561.6500000004</v>
      </c>
      <c r="J60" s="21">
        <f t="shared" si="43"/>
        <v>0</v>
      </c>
      <c r="K60" s="21">
        <f t="shared" si="43"/>
        <v>5667561.6500000004</v>
      </c>
    </row>
    <row r="61" spans="1:11" ht="36" x14ac:dyDescent="0.2">
      <c r="A61" s="25" t="s">
        <v>112</v>
      </c>
      <c r="B61" s="22" t="s">
        <v>113</v>
      </c>
      <c r="C61" s="26">
        <f t="shared" ref="C61:K61" si="44">C62+C63</f>
        <v>6057894.8300000001</v>
      </c>
      <c r="D61" s="26">
        <f t="shared" si="44"/>
        <v>0</v>
      </c>
      <c r="E61" s="26">
        <f t="shared" si="44"/>
        <v>6057894.8300000001</v>
      </c>
      <c r="F61" s="26">
        <f t="shared" si="44"/>
        <v>5667561.6500000004</v>
      </c>
      <c r="G61" s="26">
        <f t="shared" si="44"/>
        <v>0</v>
      </c>
      <c r="H61" s="26">
        <f t="shared" si="44"/>
        <v>5667561.6500000004</v>
      </c>
      <c r="I61" s="26">
        <f t="shared" si="44"/>
        <v>5667561.6500000004</v>
      </c>
      <c r="J61" s="26">
        <f t="shared" si="44"/>
        <v>0</v>
      </c>
      <c r="K61" s="26">
        <f t="shared" si="44"/>
        <v>5667561.6500000004</v>
      </c>
    </row>
    <row r="62" spans="1:11" ht="48" x14ac:dyDescent="0.2">
      <c r="A62" s="27" t="s">
        <v>114</v>
      </c>
      <c r="B62" s="22" t="s">
        <v>115</v>
      </c>
      <c r="C62" s="26">
        <v>6057894.8300000001</v>
      </c>
      <c r="D62" s="30"/>
      <c r="E62" s="30">
        <f t="shared" ref="E62:E63" si="45">C62+D62</f>
        <v>6057894.8300000001</v>
      </c>
      <c r="F62" s="26">
        <v>5146722.03</v>
      </c>
      <c r="G62" s="30"/>
      <c r="H62" s="30">
        <f t="shared" ref="H62:H63" si="46">F62+G62</f>
        <v>5146722.03</v>
      </c>
      <c r="I62" s="26">
        <v>5146722.03</v>
      </c>
      <c r="J62" s="30"/>
      <c r="K62" s="30">
        <f t="shared" si="5"/>
        <v>5146722.03</v>
      </c>
    </row>
    <row r="63" spans="1:11" ht="48" x14ac:dyDescent="0.2">
      <c r="A63" s="27" t="s">
        <v>116</v>
      </c>
      <c r="B63" s="22" t="s">
        <v>117</v>
      </c>
      <c r="C63" s="26">
        <v>0</v>
      </c>
      <c r="D63" s="30"/>
      <c r="E63" s="30">
        <f t="shared" si="45"/>
        <v>0</v>
      </c>
      <c r="F63" s="26">
        <v>520839.62</v>
      </c>
      <c r="G63" s="30">
        <v>0</v>
      </c>
      <c r="H63" s="30">
        <f t="shared" si="46"/>
        <v>520839.62</v>
      </c>
      <c r="I63" s="26">
        <v>520839.62</v>
      </c>
      <c r="J63" s="30">
        <v>0</v>
      </c>
      <c r="K63" s="30">
        <f t="shared" si="5"/>
        <v>520839.62</v>
      </c>
    </row>
    <row r="64" spans="1:11" x14ac:dyDescent="0.2">
      <c r="A64" s="23" t="s">
        <v>118</v>
      </c>
      <c r="B64" s="20" t="s">
        <v>119</v>
      </c>
      <c r="C64" s="21">
        <f>SUM(C65:C87)</f>
        <v>4133618.64</v>
      </c>
      <c r="D64" s="21">
        <f t="shared" ref="D64:E64" si="47">SUM(D65:D87)</f>
        <v>0</v>
      </c>
      <c r="E64" s="21">
        <f t="shared" si="47"/>
        <v>4133618.64</v>
      </c>
      <c r="F64" s="21">
        <f>SUM(F65:F87)</f>
        <v>1999687.33</v>
      </c>
      <c r="G64" s="21">
        <f t="shared" ref="G64:H64" si="48">SUM(G65:G87)</f>
        <v>0</v>
      </c>
      <c r="H64" s="21">
        <f t="shared" si="48"/>
        <v>1999687.33</v>
      </c>
      <c r="I64" s="21">
        <f>SUM(I65:I87)</f>
        <v>1999637.33</v>
      </c>
      <c r="J64" s="21">
        <f t="shared" ref="J64:K64" si="49">SUM(J65:J87)</f>
        <v>0</v>
      </c>
      <c r="K64" s="21">
        <f t="shared" si="49"/>
        <v>1999637.33</v>
      </c>
    </row>
    <row r="65" spans="1:11" ht="44.25" customHeight="1" x14ac:dyDescent="0.2">
      <c r="A65" s="27" t="s">
        <v>120</v>
      </c>
      <c r="B65" s="31" t="s">
        <v>121</v>
      </c>
      <c r="C65" s="26">
        <v>8333</v>
      </c>
      <c r="D65" s="26"/>
      <c r="E65" s="30">
        <f>C65+D65</f>
        <v>8333</v>
      </c>
      <c r="F65" s="26">
        <v>13223</v>
      </c>
      <c r="G65" s="26"/>
      <c r="H65" s="30">
        <f>F65+G65</f>
        <v>13223</v>
      </c>
      <c r="I65" s="26">
        <v>13223</v>
      </c>
      <c r="J65" s="26"/>
      <c r="K65" s="30">
        <f>I65+J65</f>
        <v>13223</v>
      </c>
    </row>
    <row r="66" spans="1:11" ht="48" x14ac:dyDescent="0.2">
      <c r="A66" s="27" t="s">
        <v>122</v>
      </c>
      <c r="B66" s="31" t="s">
        <v>123</v>
      </c>
      <c r="C66" s="26">
        <v>133868</v>
      </c>
      <c r="D66" s="28"/>
      <c r="E66" s="30">
        <f>C66+D66</f>
        <v>133868</v>
      </c>
      <c r="F66" s="26">
        <v>106850</v>
      </c>
      <c r="G66" s="28"/>
      <c r="H66" s="30">
        <f>F66+G66</f>
        <v>106850</v>
      </c>
      <c r="I66" s="26">
        <v>106850</v>
      </c>
      <c r="J66" s="28"/>
      <c r="K66" s="30">
        <f>I66+J66</f>
        <v>106850</v>
      </c>
    </row>
    <row r="67" spans="1:11" ht="48" x14ac:dyDescent="0.2">
      <c r="A67" s="27" t="s">
        <v>124</v>
      </c>
      <c r="B67" s="31" t="s">
        <v>125</v>
      </c>
      <c r="C67" s="26">
        <v>12631</v>
      </c>
      <c r="D67" s="28"/>
      <c r="E67" s="30">
        <f t="shared" ref="E67:E91" si="50">C67+D67</f>
        <v>12631</v>
      </c>
      <c r="F67" s="26">
        <v>10028</v>
      </c>
      <c r="G67" s="28"/>
      <c r="H67" s="30">
        <f t="shared" ref="H67:H87" si="51">F67+G67</f>
        <v>10028</v>
      </c>
      <c r="I67" s="26">
        <v>10028</v>
      </c>
      <c r="J67" s="28"/>
      <c r="K67" s="30">
        <f t="shared" ref="K67:K87" si="52">I67+J67</f>
        <v>10028</v>
      </c>
    </row>
    <row r="68" spans="1:11" ht="36" x14ac:dyDescent="0.2">
      <c r="A68" s="27" t="s">
        <v>126</v>
      </c>
      <c r="B68" s="31" t="s">
        <v>127</v>
      </c>
      <c r="C68" s="26">
        <v>30000</v>
      </c>
      <c r="D68" s="28"/>
      <c r="E68" s="30">
        <f t="shared" si="50"/>
        <v>30000</v>
      </c>
      <c r="F68" s="26">
        <v>15333.33</v>
      </c>
      <c r="G68" s="28"/>
      <c r="H68" s="30">
        <f t="shared" si="51"/>
        <v>15333.33</v>
      </c>
      <c r="I68" s="26">
        <v>15333.33</v>
      </c>
      <c r="J68" s="28"/>
      <c r="K68" s="30">
        <f t="shared" si="52"/>
        <v>15333.33</v>
      </c>
    </row>
    <row r="69" spans="1:11" ht="48" x14ac:dyDescent="0.2">
      <c r="A69" s="27" t="s">
        <v>128</v>
      </c>
      <c r="B69" s="31" t="s">
        <v>129</v>
      </c>
      <c r="C69" s="26">
        <v>2667</v>
      </c>
      <c r="D69" s="28"/>
      <c r="E69" s="30">
        <f t="shared" si="50"/>
        <v>2667</v>
      </c>
      <c r="F69" s="26">
        <v>10000</v>
      </c>
      <c r="G69" s="28"/>
      <c r="H69" s="30">
        <f t="shared" si="51"/>
        <v>10000</v>
      </c>
      <c r="I69" s="26">
        <v>10000</v>
      </c>
      <c r="J69" s="28"/>
      <c r="K69" s="30">
        <f t="shared" si="52"/>
        <v>10000</v>
      </c>
    </row>
    <row r="70" spans="1:11" ht="48" x14ac:dyDescent="0.2">
      <c r="A70" s="27" t="s">
        <v>130</v>
      </c>
      <c r="B70" s="31" t="s">
        <v>131</v>
      </c>
      <c r="C70" s="26">
        <v>0</v>
      </c>
      <c r="D70" s="28"/>
      <c r="E70" s="30">
        <f t="shared" si="50"/>
        <v>0</v>
      </c>
      <c r="F70" s="26">
        <v>667</v>
      </c>
      <c r="G70" s="28"/>
      <c r="H70" s="30">
        <f t="shared" si="51"/>
        <v>667</v>
      </c>
      <c r="I70" s="26">
        <v>667</v>
      </c>
      <c r="J70" s="28"/>
      <c r="K70" s="30">
        <f t="shared" si="52"/>
        <v>667</v>
      </c>
    </row>
    <row r="71" spans="1:11" ht="36" x14ac:dyDescent="0.2">
      <c r="A71" s="27" t="s">
        <v>132</v>
      </c>
      <c r="B71" s="31" t="s">
        <v>133</v>
      </c>
      <c r="C71" s="26">
        <v>0</v>
      </c>
      <c r="D71" s="28"/>
      <c r="E71" s="30">
        <f t="shared" si="50"/>
        <v>0</v>
      </c>
      <c r="F71" s="26">
        <v>333</v>
      </c>
      <c r="G71" s="28"/>
      <c r="H71" s="30">
        <f t="shared" si="51"/>
        <v>333</v>
      </c>
      <c r="I71" s="26">
        <v>333</v>
      </c>
      <c r="J71" s="28"/>
      <c r="K71" s="30">
        <f t="shared" si="52"/>
        <v>333</v>
      </c>
    </row>
    <row r="72" spans="1:11" ht="41.25" customHeight="1" x14ac:dyDescent="0.2">
      <c r="A72" s="27" t="s">
        <v>134</v>
      </c>
      <c r="B72" s="31" t="s">
        <v>135</v>
      </c>
      <c r="C72" s="26">
        <v>0</v>
      </c>
      <c r="D72" s="28"/>
      <c r="E72" s="30">
        <f t="shared" si="50"/>
        <v>0</v>
      </c>
      <c r="F72" s="26">
        <v>5500</v>
      </c>
      <c r="G72" s="28"/>
      <c r="H72" s="30">
        <f t="shared" si="51"/>
        <v>5500</v>
      </c>
      <c r="I72" s="26">
        <v>5500</v>
      </c>
      <c r="J72" s="28"/>
      <c r="K72" s="30">
        <f t="shared" si="52"/>
        <v>5500</v>
      </c>
    </row>
    <row r="73" spans="1:11" ht="48" x14ac:dyDescent="0.2">
      <c r="A73" s="27" t="s">
        <v>136</v>
      </c>
      <c r="B73" s="31" t="s">
        <v>137</v>
      </c>
      <c r="C73" s="26">
        <v>20000</v>
      </c>
      <c r="D73" s="28"/>
      <c r="E73" s="30">
        <f t="shared" si="50"/>
        <v>20000</v>
      </c>
      <c r="F73" s="26">
        <f>188975+50</f>
        <v>189025</v>
      </c>
      <c r="G73" s="28"/>
      <c r="H73" s="30">
        <f>F73+G73</f>
        <v>189025</v>
      </c>
      <c r="I73" s="26">
        <v>188975</v>
      </c>
      <c r="J73" s="28"/>
      <c r="K73" s="30">
        <f t="shared" si="52"/>
        <v>188975</v>
      </c>
    </row>
    <row r="74" spans="1:11" ht="60" x14ac:dyDescent="0.2">
      <c r="A74" s="27" t="s">
        <v>138</v>
      </c>
      <c r="B74" s="31" t="s">
        <v>139</v>
      </c>
      <c r="C74" s="26">
        <v>17934</v>
      </c>
      <c r="D74" s="28"/>
      <c r="E74" s="30">
        <f t="shared" si="50"/>
        <v>17934</v>
      </c>
      <c r="F74" s="26">
        <v>7475</v>
      </c>
      <c r="G74" s="28"/>
      <c r="H74" s="30">
        <f t="shared" si="51"/>
        <v>7475</v>
      </c>
      <c r="I74" s="26">
        <v>7475</v>
      </c>
      <c r="J74" s="28"/>
      <c r="K74" s="30">
        <f t="shared" si="52"/>
        <v>7475</v>
      </c>
    </row>
    <row r="75" spans="1:11" ht="60" x14ac:dyDescent="0.2">
      <c r="A75" s="27" t="s">
        <v>140</v>
      </c>
      <c r="B75" s="31" t="s">
        <v>141</v>
      </c>
      <c r="C75" s="26">
        <v>90500</v>
      </c>
      <c r="D75" s="28"/>
      <c r="E75" s="30">
        <f t="shared" si="50"/>
        <v>90500</v>
      </c>
      <c r="F75" s="26">
        <v>15000</v>
      </c>
      <c r="G75" s="28"/>
      <c r="H75" s="30">
        <f t="shared" si="51"/>
        <v>15000</v>
      </c>
      <c r="I75" s="26">
        <v>15000</v>
      </c>
      <c r="J75" s="28"/>
      <c r="K75" s="30">
        <f t="shared" si="52"/>
        <v>15000</v>
      </c>
    </row>
    <row r="76" spans="1:11" ht="108" hidden="1" x14ac:dyDescent="0.2">
      <c r="A76" s="27" t="s">
        <v>142</v>
      </c>
      <c r="B76" s="31" t="s">
        <v>143</v>
      </c>
      <c r="C76" s="26">
        <v>0</v>
      </c>
      <c r="D76" s="28"/>
      <c r="E76" s="30">
        <f t="shared" si="50"/>
        <v>0</v>
      </c>
      <c r="F76" s="26"/>
      <c r="G76" s="28"/>
      <c r="H76" s="30">
        <f t="shared" si="51"/>
        <v>0</v>
      </c>
      <c r="I76" s="26"/>
      <c r="J76" s="28"/>
      <c r="K76" s="30">
        <f t="shared" si="52"/>
        <v>0</v>
      </c>
    </row>
    <row r="77" spans="1:11" ht="48" x14ac:dyDescent="0.2">
      <c r="A77" s="27" t="s">
        <v>144</v>
      </c>
      <c r="B77" s="31" t="s">
        <v>145</v>
      </c>
      <c r="C77" s="26">
        <v>14878</v>
      </c>
      <c r="D77" s="28"/>
      <c r="E77" s="30">
        <f t="shared" si="50"/>
        <v>14878</v>
      </c>
      <c r="F77" s="26">
        <v>7120</v>
      </c>
      <c r="G77" s="28"/>
      <c r="H77" s="30">
        <f t="shared" si="51"/>
        <v>7120</v>
      </c>
      <c r="I77" s="26">
        <v>7120</v>
      </c>
      <c r="J77" s="28"/>
      <c r="K77" s="30">
        <f t="shared" si="52"/>
        <v>7120</v>
      </c>
    </row>
    <row r="78" spans="1:11" ht="43.5" customHeight="1" x14ac:dyDescent="0.2">
      <c r="A78" s="27" t="s">
        <v>146</v>
      </c>
      <c r="B78" s="31" t="s">
        <v>147</v>
      </c>
      <c r="C78" s="26">
        <v>33410</v>
      </c>
      <c r="D78" s="28"/>
      <c r="E78" s="30">
        <f t="shared" si="50"/>
        <v>33410</v>
      </c>
      <c r="F78" s="26">
        <v>294255</v>
      </c>
      <c r="G78" s="28"/>
      <c r="H78" s="30">
        <f t="shared" si="51"/>
        <v>294255</v>
      </c>
      <c r="I78" s="26">
        <v>294255</v>
      </c>
      <c r="J78" s="28"/>
      <c r="K78" s="30">
        <f t="shared" si="52"/>
        <v>294255</v>
      </c>
    </row>
    <row r="79" spans="1:11" ht="39.75" customHeight="1" x14ac:dyDescent="0.2">
      <c r="A79" s="27" t="s">
        <v>148</v>
      </c>
      <c r="B79" s="32" t="s">
        <v>149</v>
      </c>
      <c r="C79" s="26">
        <v>0</v>
      </c>
      <c r="D79" s="28"/>
      <c r="E79" s="30">
        <f t="shared" si="50"/>
        <v>0</v>
      </c>
      <c r="F79" s="26">
        <v>300000</v>
      </c>
      <c r="G79" s="28"/>
      <c r="H79" s="30">
        <f t="shared" si="51"/>
        <v>300000</v>
      </c>
      <c r="I79" s="26">
        <v>300000</v>
      </c>
      <c r="J79" s="28"/>
      <c r="K79" s="30">
        <f t="shared" si="52"/>
        <v>300000</v>
      </c>
    </row>
    <row r="80" spans="1:11" ht="48" x14ac:dyDescent="0.2">
      <c r="A80" s="27" t="s">
        <v>150</v>
      </c>
      <c r="B80" s="31" t="s">
        <v>151</v>
      </c>
      <c r="C80" s="26">
        <v>340204</v>
      </c>
      <c r="D80" s="28"/>
      <c r="E80" s="30">
        <f t="shared" si="50"/>
        <v>340204</v>
      </c>
      <c r="F80" s="26">
        <v>412878</v>
      </c>
      <c r="G80" s="28"/>
      <c r="H80" s="30">
        <f t="shared" si="51"/>
        <v>412878</v>
      </c>
      <c r="I80" s="26">
        <v>412878</v>
      </c>
      <c r="J80" s="28"/>
      <c r="K80" s="30">
        <f t="shared" si="52"/>
        <v>412878</v>
      </c>
    </row>
    <row r="81" spans="1:11" ht="24" x14ac:dyDescent="0.2">
      <c r="A81" s="27" t="s">
        <v>152</v>
      </c>
      <c r="B81" s="31" t="s">
        <v>153</v>
      </c>
      <c r="C81" s="26">
        <v>30000</v>
      </c>
      <c r="D81" s="28"/>
      <c r="E81" s="30">
        <f t="shared" si="50"/>
        <v>30000</v>
      </c>
      <c r="F81" s="26">
        <v>120000</v>
      </c>
      <c r="G81" s="28"/>
      <c r="H81" s="30">
        <f t="shared" si="51"/>
        <v>120000</v>
      </c>
      <c r="I81" s="26">
        <v>120000</v>
      </c>
      <c r="J81" s="28"/>
      <c r="K81" s="30">
        <f t="shared" si="52"/>
        <v>120000</v>
      </c>
    </row>
    <row r="82" spans="1:11" ht="39.75" customHeight="1" x14ac:dyDescent="0.2">
      <c r="A82" s="25" t="s">
        <v>154</v>
      </c>
      <c r="B82" s="22" t="s">
        <v>155</v>
      </c>
      <c r="C82" s="26">
        <v>16651.859999999986</v>
      </c>
      <c r="D82" s="28"/>
      <c r="E82" s="30">
        <f t="shared" si="50"/>
        <v>16651.859999999986</v>
      </c>
      <c r="F82" s="26">
        <v>0</v>
      </c>
      <c r="G82" s="28"/>
      <c r="H82" s="30">
        <f t="shared" si="51"/>
        <v>0</v>
      </c>
      <c r="I82" s="26">
        <v>0</v>
      </c>
      <c r="J82" s="28"/>
      <c r="K82" s="30">
        <f t="shared" si="52"/>
        <v>0</v>
      </c>
    </row>
    <row r="83" spans="1:11" ht="36" x14ac:dyDescent="0.2">
      <c r="A83" s="25" t="s">
        <v>156</v>
      </c>
      <c r="B83" s="33" t="s">
        <v>157</v>
      </c>
      <c r="C83" s="26">
        <v>2629375.89</v>
      </c>
      <c r="D83" s="28"/>
      <c r="E83" s="30">
        <f t="shared" si="50"/>
        <v>2629375.89</v>
      </c>
      <c r="F83" s="26">
        <v>480000</v>
      </c>
      <c r="G83" s="28"/>
      <c r="H83" s="30">
        <f t="shared" si="51"/>
        <v>480000</v>
      </c>
      <c r="I83" s="26">
        <v>480000</v>
      </c>
      <c r="J83" s="28"/>
      <c r="K83" s="30">
        <f t="shared" si="52"/>
        <v>480000</v>
      </c>
    </row>
    <row r="84" spans="1:11" ht="40.5" customHeight="1" x14ac:dyDescent="0.2">
      <c r="A84" s="27" t="s">
        <v>158</v>
      </c>
      <c r="B84" s="22" t="s">
        <v>159</v>
      </c>
      <c r="C84" s="26">
        <v>577433.5</v>
      </c>
      <c r="D84" s="30"/>
      <c r="E84" s="30">
        <f t="shared" si="50"/>
        <v>577433.5</v>
      </c>
      <c r="F84" s="26">
        <v>0</v>
      </c>
      <c r="G84" s="30">
        <v>0</v>
      </c>
      <c r="H84" s="30">
        <f t="shared" si="51"/>
        <v>0</v>
      </c>
      <c r="I84" s="26"/>
      <c r="J84" s="30"/>
      <c r="K84" s="30">
        <f t="shared" si="52"/>
        <v>0</v>
      </c>
    </row>
    <row r="85" spans="1:11" ht="72" x14ac:dyDescent="0.2">
      <c r="A85" s="27" t="s">
        <v>160</v>
      </c>
      <c r="B85" s="22" t="s">
        <v>161</v>
      </c>
      <c r="C85" s="26">
        <v>0</v>
      </c>
      <c r="D85" s="28"/>
      <c r="E85" s="30">
        <f t="shared" si="50"/>
        <v>0</v>
      </c>
      <c r="F85" s="26">
        <v>5000</v>
      </c>
      <c r="G85" s="28"/>
      <c r="H85" s="30">
        <f t="shared" si="51"/>
        <v>5000</v>
      </c>
      <c r="I85" s="26">
        <v>5000</v>
      </c>
      <c r="J85" s="28"/>
      <c r="K85" s="30">
        <f t="shared" si="52"/>
        <v>5000</v>
      </c>
    </row>
    <row r="86" spans="1:11" ht="37.5" customHeight="1" x14ac:dyDescent="0.2">
      <c r="A86" s="27" t="s">
        <v>162</v>
      </c>
      <c r="B86" s="32" t="s">
        <v>163</v>
      </c>
      <c r="C86" s="26">
        <v>175732.38999999996</v>
      </c>
      <c r="D86" s="28"/>
      <c r="E86" s="30">
        <f t="shared" si="50"/>
        <v>175732.38999999996</v>
      </c>
      <c r="F86" s="26">
        <v>7000</v>
      </c>
      <c r="G86" s="28"/>
      <c r="H86" s="30">
        <f t="shared" si="51"/>
        <v>7000</v>
      </c>
      <c r="I86" s="26">
        <v>7000</v>
      </c>
      <c r="J86" s="28"/>
      <c r="K86" s="30">
        <f t="shared" si="52"/>
        <v>7000</v>
      </c>
    </row>
    <row r="87" spans="1:11" ht="37.5" hidden="1" customHeight="1" x14ac:dyDescent="0.2">
      <c r="A87" s="27" t="s">
        <v>164</v>
      </c>
      <c r="B87" s="32" t="s">
        <v>165</v>
      </c>
      <c r="C87" s="26">
        <v>0</v>
      </c>
      <c r="D87" s="28"/>
      <c r="E87" s="30">
        <f t="shared" si="50"/>
        <v>0</v>
      </c>
      <c r="F87" s="26">
        <v>0</v>
      </c>
      <c r="G87" s="28"/>
      <c r="H87" s="30">
        <f t="shared" si="51"/>
        <v>0</v>
      </c>
      <c r="I87" s="26">
        <v>0</v>
      </c>
      <c r="J87" s="28"/>
      <c r="K87" s="30">
        <f t="shared" si="52"/>
        <v>0</v>
      </c>
    </row>
    <row r="88" spans="1:11" x14ac:dyDescent="0.2">
      <c r="A88" s="27" t="s">
        <v>166</v>
      </c>
      <c r="B88" s="20" t="s">
        <v>167</v>
      </c>
      <c r="C88" s="21">
        <f>C91+C89</f>
        <v>1625006.85</v>
      </c>
      <c r="D88" s="21">
        <f t="shared" ref="D88:K88" si="53">D91+D89</f>
        <v>-0.08</v>
      </c>
      <c r="E88" s="21">
        <f t="shared" si="53"/>
        <v>1625006.77</v>
      </c>
      <c r="F88" s="21">
        <f t="shared" si="53"/>
        <v>0</v>
      </c>
      <c r="G88" s="21">
        <f t="shared" si="53"/>
        <v>0</v>
      </c>
      <c r="H88" s="21">
        <f t="shared" si="53"/>
        <v>0</v>
      </c>
      <c r="I88" s="21">
        <f t="shared" si="53"/>
        <v>0</v>
      </c>
      <c r="J88" s="21">
        <f t="shared" si="53"/>
        <v>0</v>
      </c>
      <c r="K88" s="21">
        <f t="shared" si="53"/>
        <v>0</v>
      </c>
    </row>
    <row r="89" spans="1:11" x14ac:dyDescent="0.2">
      <c r="A89" s="27" t="s">
        <v>168</v>
      </c>
      <c r="B89" s="22" t="s">
        <v>169</v>
      </c>
      <c r="C89" s="26">
        <f>C90</f>
        <v>85476.77</v>
      </c>
      <c r="D89" s="26">
        <f t="shared" ref="D89:K91" si="54">D90</f>
        <v>0</v>
      </c>
      <c r="E89" s="26">
        <f t="shared" si="54"/>
        <v>85476.77</v>
      </c>
      <c r="F89" s="26">
        <f t="shared" si="54"/>
        <v>0</v>
      </c>
      <c r="G89" s="26">
        <f t="shared" si="54"/>
        <v>0</v>
      </c>
      <c r="H89" s="26">
        <f t="shared" si="54"/>
        <v>0</v>
      </c>
      <c r="I89" s="26">
        <f t="shared" si="54"/>
        <v>0</v>
      </c>
      <c r="J89" s="26">
        <f t="shared" si="54"/>
        <v>0</v>
      </c>
      <c r="K89" s="26">
        <f t="shared" si="54"/>
        <v>0</v>
      </c>
    </row>
    <row r="90" spans="1:11" x14ac:dyDescent="0.2">
      <c r="A90" s="27" t="s">
        <v>170</v>
      </c>
      <c r="B90" s="22" t="s">
        <v>171</v>
      </c>
      <c r="C90" s="26">
        <v>85476.77</v>
      </c>
      <c r="D90" s="26"/>
      <c r="E90" s="30">
        <f t="shared" si="50"/>
        <v>85476.77</v>
      </c>
      <c r="F90" s="26"/>
      <c r="G90" s="26"/>
      <c r="H90" s="26">
        <f t="shared" si="54"/>
        <v>0</v>
      </c>
      <c r="I90" s="26"/>
      <c r="J90" s="26"/>
      <c r="K90" s="26">
        <f t="shared" si="54"/>
        <v>0</v>
      </c>
    </row>
    <row r="91" spans="1:11" x14ac:dyDescent="0.2">
      <c r="A91" s="27" t="s">
        <v>172</v>
      </c>
      <c r="B91" s="22" t="s">
        <v>173</v>
      </c>
      <c r="C91" s="26">
        <f>C92</f>
        <v>1539530.08</v>
      </c>
      <c r="D91" s="26">
        <f>D92</f>
        <v>-0.08</v>
      </c>
      <c r="E91" s="30">
        <f t="shared" si="50"/>
        <v>1539530</v>
      </c>
      <c r="F91" s="26"/>
      <c r="G91" s="26"/>
      <c r="H91" s="30">
        <f>F91+G91</f>
        <v>0</v>
      </c>
      <c r="I91" s="26"/>
      <c r="J91" s="26"/>
      <c r="K91" s="26">
        <f t="shared" si="54"/>
        <v>0</v>
      </c>
    </row>
    <row r="92" spans="1:11" x14ac:dyDescent="0.2">
      <c r="A92" s="27" t="s">
        <v>174</v>
      </c>
      <c r="B92" s="22" t="s">
        <v>175</v>
      </c>
      <c r="C92" s="28">
        <v>1539530.08</v>
      </c>
      <c r="D92" s="28">
        <v>-0.08</v>
      </c>
      <c r="E92" s="30">
        <f>C92+D92</f>
        <v>1539530</v>
      </c>
      <c r="F92" s="28">
        <v>0</v>
      </c>
      <c r="G92" s="28">
        <v>0</v>
      </c>
      <c r="H92" s="30">
        <f>F92+G92</f>
        <v>0</v>
      </c>
      <c r="I92" s="28">
        <v>0</v>
      </c>
      <c r="J92" s="28">
        <v>0</v>
      </c>
      <c r="K92" s="30">
        <f>I92+J92</f>
        <v>0</v>
      </c>
    </row>
    <row r="93" spans="1:11" x14ac:dyDescent="0.2">
      <c r="A93" s="34" t="s">
        <v>176</v>
      </c>
      <c r="B93" s="35" t="s">
        <v>177</v>
      </c>
      <c r="C93" s="21">
        <f t="shared" ref="C93:K93" si="55">C94+C141+C144+C147+C151</f>
        <v>4190093130.9699998</v>
      </c>
      <c r="D93" s="21">
        <f t="shared" si="55"/>
        <v>-97778765</v>
      </c>
      <c r="E93" s="21">
        <f t="shared" si="55"/>
        <v>4092314365.9699998</v>
      </c>
      <c r="F93" s="21">
        <f t="shared" si="55"/>
        <v>4148061642.5299997</v>
      </c>
      <c r="G93" s="21">
        <f t="shared" si="55"/>
        <v>0</v>
      </c>
      <c r="H93" s="21">
        <f t="shared" si="55"/>
        <v>4148061642.5299997</v>
      </c>
      <c r="I93" s="21">
        <f t="shared" si="55"/>
        <v>4155740899.0900002</v>
      </c>
      <c r="J93" s="21">
        <f t="shared" si="55"/>
        <v>0</v>
      </c>
      <c r="K93" s="21">
        <f t="shared" si="55"/>
        <v>4155740899.0900002</v>
      </c>
    </row>
    <row r="94" spans="1:11" ht="24" x14ac:dyDescent="0.2">
      <c r="A94" s="36" t="s">
        <v>178</v>
      </c>
      <c r="B94" s="37" t="s">
        <v>179</v>
      </c>
      <c r="C94" s="38">
        <f t="shared" ref="C94:K94" si="56">C95+C100+C123+C132</f>
        <v>4132473587.8599997</v>
      </c>
      <c r="D94" s="38">
        <f t="shared" si="56"/>
        <v>-97778765</v>
      </c>
      <c r="E94" s="38">
        <f t="shared" si="56"/>
        <v>4034694822.8599997</v>
      </c>
      <c r="F94" s="38">
        <f t="shared" si="56"/>
        <v>4148061642.5299997</v>
      </c>
      <c r="G94" s="38">
        <f t="shared" si="56"/>
        <v>0</v>
      </c>
      <c r="H94" s="38">
        <f t="shared" si="56"/>
        <v>4148061642.5299997</v>
      </c>
      <c r="I94" s="38">
        <f t="shared" si="56"/>
        <v>4155740899.0900002</v>
      </c>
      <c r="J94" s="38">
        <f t="shared" si="56"/>
        <v>0</v>
      </c>
      <c r="K94" s="38">
        <f t="shared" si="56"/>
        <v>4155740899.0900002</v>
      </c>
    </row>
    <row r="95" spans="1:11" s="41" customFormat="1" x14ac:dyDescent="0.2">
      <c r="A95" s="36" t="s">
        <v>180</v>
      </c>
      <c r="B95" s="39" t="s">
        <v>181</v>
      </c>
      <c r="C95" s="40">
        <f>SUM(C96:C99)</f>
        <v>857235720</v>
      </c>
      <c r="D95" s="26">
        <f t="shared" ref="D95:K95" si="57">SUM(D96:D99)</f>
        <v>-26812176</v>
      </c>
      <c r="E95" s="26">
        <f t="shared" si="57"/>
        <v>830423544</v>
      </c>
      <c r="F95" s="26">
        <f t="shared" si="57"/>
        <v>581675338</v>
      </c>
      <c r="G95" s="26">
        <f t="shared" si="57"/>
        <v>0</v>
      </c>
      <c r="H95" s="26">
        <f t="shared" si="57"/>
        <v>581675338</v>
      </c>
      <c r="I95" s="26">
        <f t="shared" si="57"/>
        <v>482334360</v>
      </c>
      <c r="J95" s="26">
        <f t="shared" si="57"/>
        <v>0</v>
      </c>
      <c r="K95" s="26">
        <f t="shared" si="57"/>
        <v>482334360</v>
      </c>
    </row>
    <row r="96" spans="1:11" s="41" customFormat="1" ht="28.5" customHeight="1" x14ac:dyDescent="0.2">
      <c r="A96" s="36" t="s">
        <v>182</v>
      </c>
      <c r="B96" s="39" t="s">
        <v>183</v>
      </c>
      <c r="C96" s="40">
        <v>254895498</v>
      </c>
      <c r="D96" s="26"/>
      <c r="E96" s="30">
        <f>C96+D96</f>
        <v>254895498</v>
      </c>
      <c r="F96" s="26">
        <v>231025357</v>
      </c>
      <c r="G96" s="26"/>
      <c r="H96" s="30">
        <f>F96+G96</f>
        <v>231025357</v>
      </c>
      <c r="I96" s="26">
        <v>105374360</v>
      </c>
      <c r="J96" s="26"/>
      <c r="K96" s="30">
        <f>I96+J96</f>
        <v>105374360</v>
      </c>
    </row>
    <row r="97" spans="1:11" s="41" customFormat="1" ht="18" customHeight="1" x14ac:dyDescent="0.2">
      <c r="A97" s="36" t="s">
        <v>184</v>
      </c>
      <c r="B97" s="39" t="s">
        <v>185</v>
      </c>
      <c r="C97" s="40">
        <v>64349222</v>
      </c>
      <c r="D97" s="26">
        <v>-26812176</v>
      </c>
      <c r="E97" s="30">
        <f>C97+D97</f>
        <v>37537046</v>
      </c>
      <c r="F97" s="26">
        <v>3280981</v>
      </c>
      <c r="G97" s="26"/>
      <c r="H97" s="30">
        <f>F97+G97</f>
        <v>3280981</v>
      </c>
      <c r="I97" s="26"/>
      <c r="J97" s="26"/>
      <c r="K97" s="30"/>
    </row>
    <row r="98" spans="1:11" s="41" customFormat="1" ht="25.5" customHeight="1" x14ac:dyDescent="0.2">
      <c r="A98" s="36" t="s">
        <v>186</v>
      </c>
      <c r="B98" s="39" t="s">
        <v>187</v>
      </c>
      <c r="C98" s="40">
        <v>537991000</v>
      </c>
      <c r="D98" s="28"/>
      <c r="E98" s="30">
        <f>C98+D98</f>
        <v>537991000</v>
      </c>
      <c r="F98" s="26">
        <v>347369000</v>
      </c>
      <c r="G98" s="28">
        <v>0</v>
      </c>
      <c r="H98" s="30">
        <f>F98+G98</f>
        <v>347369000</v>
      </c>
      <c r="I98" s="26">
        <v>376960000</v>
      </c>
      <c r="J98" s="28"/>
      <c r="K98" s="30">
        <f>I98+J98</f>
        <v>376960000</v>
      </c>
    </row>
    <row r="99" spans="1:11" s="41" customFormat="1" ht="25.5" hidden="1" customHeight="1" x14ac:dyDescent="0.2">
      <c r="A99" s="36" t="s">
        <v>188</v>
      </c>
      <c r="B99" s="39" t="s">
        <v>189</v>
      </c>
      <c r="C99" s="40"/>
      <c r="D99" s="28"/>
      <c r="E99" s="30">
        <f>C99+D99</f>
        <v>0</v>
      </c>
      <c r="F99" s="26"/>
      <c r="G99" s="28"/>
      <c r="H99" s="30"/>
      <c r="I99" s="26"/>
      <c r="J99" s="28"/>
      <c r="K99" s="30"/>
    </row>
    <row r="100" spans="1:11" x14ac:dyDescent="0.2">
      <c r="A100" s="36" t="s">
        <v>190</v>
      </c>
      <c r="B100" s="37" t="s">
        <v>191</v>
      </c>
      <c r="C100" s="26">
        <f t="shared" ref="C100:K100" si="58">SUM(C101:C122)</f>
        <v>1280750564.3299999</v>
      </c>
      <c r="D100" s="26">
        <f>SUM(D101:D122)</f>
        <v>-5399800</v>
      </c>
      <c r="E100" s="26">
        <f t="shared" si="58"/>
        <v>1275350764.3299999</v>
      </c>
      <c r="F100" s="26">
        <f t="shared" si="58"/>
        <v>1581014422.48</v>
      </c>
      <c r="G100" s="26">
        <f t="shared" si="58"/>
        <v>0</v>
      </c>
      <c r="H100" s="26">
        <f t="shared" si="58"/>
        <v>1581014422.48</v>
      </c>
      <c r="I100" s="26">
        <f t="shared" si="58"/>
        <v>1602921161.0699999</v>
      </c>
      <c r="J100" s="26">
        <f t="shared" si="58"/>
        <v>0</v>
      </c>
      <c r="K100" s="26">
        <f t="shared" si="58"/>
        <v>1602921161.0699999</v>
      </c>
    </row>
    <row r="101" spans="1:11" ht="28.5" customHeight="1" x14ac:dyDescent="0.2">
      <c r="A101" s="36" t="s">
        <v>192</v>
      </c>
      <c r="B101" s="39" t="s">
        <v>193</v>
      </c>
      <c r="C101" s="26">
        <v>1000</v>
      </c>
      <c r="D101" s="26"/>
      <c r="E101" s="26">
        <f t="shared" ref="E101:E120" si="59">C101+D101</f>
        <v>1000</v>
      </c>
      <c r="F101" s="26">
        <v>153113700</v>
      </c>
      <c r="G101" s="26"/>
      <c r="H101" s="26">
        <f t="shared" ref="H101:H122" si="60">F101+G101</f>
        <v>153113700</v>
      </c>
      <c r="I101" s="26">
        <v>0</v>
      </c>
      <c r="J101" s="26"/>
      <c r="K101" s="26">
        <f t="shared" ref="K101:K122" si="61">I101+J101</f>
        <v>0</v>
      </c>
    </row>
    <row r="102" spans="1:11" s="41" customFormat="1" ht="53.25" customHeight="1" x14ac:dyDescent="0.2">
      <c r="A102" s="36" t="s">
        <v>194</v>
      </c>
      <c r="B102" s="39" t="s">
        <v>195</v>
      </c>
      <c r="C102" s="40">
        <v>43891396.530000001</v>
      </c>
      <c r="D102" s="26"/>
      <c r="E102" s="26">
        <f t="shared" si="59"/>
        <v>43891396.530000001</v>
      </c>
      <c r="F102" s="26">
        <v>37307687.049999997</v>
      </c>
      <c r="G102" s="26"/>
      <c r="H102" s="26">
        <f t="shared" si="60"/>
        <v>37307687.049999997</v>
      </c>
      <c r="I102" s="26">
        <v>37307687.049999997</v>
      </c>
      <c r="J102" s="26"/>
      <c r="K102" s="26">
        <f t="shared" si="61"/>
        <v>37307687.049999997</v>
      </c>
    </row>
    <row r="103" spans="1:11" s="41" customFormat="1" ht="38.25" customHeight="1" x14ac:dyDescent="0.2">
      <c r="A103" s="36" t="s">
        <v>196</v>
      </c>
      <c r="B103" s="39" t="s">
        <v>197</v>
      </c>
      <c r="C103" s="40">
        <v>40626000</v>
      </c>
      <c r="D103" s="26"/>
      <c r="E103" s="26">
        <f t="shared" si="59"/>
        <v>40626000</v>
      </c>
      <c r="F103" s="26"/>
      <c r="G103" s="26"/>
      <c r="H103" s="26">
        <f t="shared" si="60"/>
        <v>0</v>
      </c>
      <c r="I103" s="26"/>
      <c r="J103" s="26"/>
      <c r="K103" s="26">
        <f t="shared" si="61"/>
        <v>0</v>
      </c>
    </row>
    <row r="104" spans="1:11" s="41" customFormat="1" ht="24" x14ac:dyDescent="0.2">
      <c r="A104" s="36" t="s">
        <v>198</v>
      </c>
      <c r="B104" s="39" t="s">
        <v>199</v>
      </c>
      <c r="C104" s="40">
        <v>13922000</v>
      </c>
      <c r="D104" s="26"/>
      <c r="E104" s="26">
        <f t="shared" si="59"/>
        <v>13922000</v>
      </c>
      <c r="F104" s="26"/>
      <c r="G104" s="26"/>
      <c r="H104" s="26">
        <f t="shared" si="60"/>
        <v>0</v>
      </c>
      <c r="I104" s="26"/>
      <c r="J104" s="26"/>
      <c r="K104" s="26">
        <f t="shared" si="61"/>
        <v>0</v>
      </c>
    </row>
    <row r="105" spans="1:11" s="41" customFormat="1" ht="36" x14ac:dyDescent="0.2">
      <c r="A105" s="36" t="s">
        <v>200</v>
      </c>
      <c r="B105" s="37" t="s">
        <v>201</v>
      </c>
      <c r="C105" s="40">
        <v>1084900</v>
      </c>
      <c r="D105" s="26"/>
      <c r="E105" s="26">
        <f t="shared" si="59"/>
        <v>1084900</v>
      </c>
      <c r="F105" s="26"/>
      <c r="G105" s="26"/>
      <c r="H105" s="26">
        <f t="shared" si="60"/>
        <v>0</v>
      </c>
      <c r="I105" s="26"/>
      <c r="J105" s="26"/>
      <c r="K105" s="26">
        <f t="shared" si="61"/>
        <v>0</v>
      </c>
    </row>
    <row r="106" spans="1:11" s="41" customFormat="1" ht="45" hidden="1" customHeight="1" x14ac:dyDescent="0.2">
      <c r="A106" s="36" t="s">
        <v>202</v>
      </c>
      <c r="B106" s="37" t="s">
        <v>203</v>
      </c>
      <c r="C106" s="40"/>
      <c r="D106" s="26"/>
      <c r="E106" s="26">
        <f t="shared" si="59"/>
        <v>0</v>
      </c>
      <c r="F106" s="26"/>
      <c r="G106" s="26"/>
      <c r="H106" s="26">
        <f t="shared" si="60"/>
        <v>0</v>
      </c>
      <c r="I106" s="26"/>
      <c r="J106" s="26"/>
      <c r="K106" s="26">
        <f t="shared" si="61"/>
        <v>0</v>
      </c>
    </row>
    <row r="107" spans="1:11" ht="14.25" hidden="1" customHeight="1" x14ac:dyDescent="0.2">
      <c r="A107" s="42" t="s">
        <v>204</v>
      </c>
      <c r="B107" s="43" t="s">
        <v>205</v>
      </c>
      <c r="C107" s="26"/>
      <c r="D107" s="26"/>
      <c r="E107" s="26">
        <f t="shared" si="59"/>
        <v>0</v>
      </c>
      <c r="F107" s="26"/>
      <c r="G107" s="26"/>
      <c r="H107" s="26">
        <f t="shared" si="60"/>
        <v>0</v>
      </c>
      <c r="I107" s="26"/>
      <c r="J107" s="26"/>
      <c r="K107" s="26">
        <f t="shared" si="61"/>
        <v>0</v>
      </c>
    </row>
    <row r="108" spans="1:11" ht="36" hidden="1" x14ac:dyDescent="0.2">
      <c r="A108" s="42" t="s">
        <v>206</v>
      </c>
      <c r="B108" s="44" t="s">
        <v>207</v>
      </c>
      <c r="C108" s="26"/>
      <c r="D108" s="26"/>
      <c r="E108" s="26">
        <f t="shared" si="59"/>
        <v>0</v>
      </c>
      <c r="F108" s="26"/>
      <c r="G108" s="26"/>
      <c r="H108" s="26">
        <f t="shared" si="60"/>
        <v>0</v>
      </c>
      <c r="I108" s="26"/>
      <c r="J108" s="26"/>
      <c r="K108" s="26">
        <f t="shared" si="61"/>
        <v>0</v>
      </c>
    </row>
    <row r="109" spans="1:11" ht="36" hidden="1" x14ac:dyDescent="0.2">
      <c r="A109" s="42" t="s">
        <v>208</v>
      </c>
      <c r="B109" s="44" t="s">
        <v>209</v>
      </c>
      <c r="C109" s="26"/>
      <c r="D109" s="26"/>
      <c r="E109" s="26">
        <f t="shared" si="59"/>
        <v>0</v>
      </c>
      <c r="F109" s="26"/>
      <c r="G109" s="26"/>
      <c r="H109" s="26">
        <f t="shared" si="60"/>
        <v>0</v>
      </c>
      <c r="I109" s="26"/>
      <c r="J109" s="26"/>
      <c r="K109" s="26">
        <f t="shared" si="61"/>
        <v>0</v>
      </c>
    </row>
    <row r="110" spans="1:11" ht="26.25" customHeight="1" x14ac:dyDescent="0.2">
      <c r="A110" s="42" t="s">
        <v>210</v>
      </c>
      <c r="B110" s="45" t="s">
        <v>211</v>
      </c>
      <c r="C110" s="26">
        <v>106402264.31999999</v>
      </c>
      <c r="D110" s="26"/>
      <c r="E110" s="26">
        <f t="shared" si="59"/>
        <v>106402264.31999999</v>
      </c>
      <c r="F110" s="26"/>
      <c r="G110" s="26"/>
      <c r="H110" s="26">
        <f t="shared" si="60"/>
        <v>0</v>
      </c>
      <c r="I110" s="26"/>
      <c r="J110" s="26"/>
      <c r="K110" s="26">
        <f t="shared" si="61"/>
        <v>0</v>
      </c>
    </row>
    <row r="111" spans="1:11" ht="39" customHeight="1" x14ac:dyDescent="0.2">
      <c r="A111" s="42" t="s">
        <v>212</v>
      </c>
      <c r="B111" s="44" t="s">
        <v>213</v>
      </c>
      <c r="C111" s="26">
        <v>68621800</v>
      </c>
      <c r="D111" s="26">
        <f>-6427100+1027300</f>
        <v>-5399800</v>
      </c>
      <c r="E111" s="26">
        <f t="shared" si="59"/>
        <v>63222000</v>
      </c>
      <c r="F111" s="26">
        <v>71355900</v>
      </c>
      <c r="G111" s="26"/>
      <c r="H111" s="26">
        <f t="shared" si="60"/>
        <v>71355900</v>
      </c>
      <c r="I111" s="26">
        <v>74284100</v>
      </c>
      <c r="J111" s="26"/>
      <c r="K111" s="26">
        <f t="shared" si="61"/>
        <v>74284100</v>
      </c>
    </row>
    <row r="112" spans="1:11" ht="24.75" customHeight="1" x14ac:dyDescent="0.2">
      <c r="A112" s="42" t="s">
        <v>214</v>
      </c>
      <c r="B112" s="44" t="s">
        <v>215</v>
      </c>
      <c r="C112" s="26">
        <v>1053553.19</v>
      </c>
      <c r="D112" s="26"/>
      <c r="E112" s="26">
        <f t="shared" si="59"/>
        <v>1053553.19</v>
      </c>
      <c r="F112" s="26"/>
      <c r="G112" s="26"/>
      <c r="H112" s="26">
        <f t="shared" si="60"/>
        <v>0</v>
      </c>
      <c r="I112" s="26"/>
      <c r="J112" s="26"/>
      <c r="K112" s="26">
        <f t="shared" si="61"/>
        <v>0</v>
      </c>
    </row>
    <row r="113" spans="1:11" ht="26.25" hidden="1" customHeight="1" x14ac:dyDescent="0.2">
      <c r="A113" s="42" t="s">
        <v>216</v>
      </c>
      <c r="B113" s="44" t="s">
        <v>217</v>
      </c>
      <c r="C113" s="26"/>
      <c r="D113" s="26"/>
      <c r="E113" s="26">
        <f t="shared" si="59"/>
        <v>0</v>
      </c>
      <c r="F113" s="26">
        <v>0</v>
      </c>
      <c r="G113" s="26"/>
      <c r="H113" s="26">
        <f t="shared" si="60"/>
        <v>0</v>
      </c>
      <c r="I113" s="26"/>
      <c r="J113" s="26"/>
      <c r="K113" s="26">
        <f t="shared" si="61"/>
        <v>0</v>
      </c>
    </row>
    <row r="114" spans="1:11" ht="38.25" customHeight="1" x14ac:dyDescent="0.2">
      <c r="A114" s="42" t="s">
        <v>218</v>
      </c>
      <c r="B114" s="44" t="s">
        <v>219</v>
      </c>
      <c r="C114" s="26">
        <v>703143200</v>
      </c>
      <c r="D114" s="28"/>
      <c r="E114" s="26">
        <f t="shared" si="59"/>
        <v>703143200</v>
      </c>
      <c r="F114" s="26">
        <v>1163483700</v>
      </c>
      <c r="G114" s="28"/>
      <c r="H114" s="26">
        <f t="shared" si="60"/>
        <v>1163483700</v>
      </c>
      <c r="I114" s="26">
        <v>1334284700</v>
      </c>
      <c r="J114" s="28"/>
      <c r="K114" s="26">
        <f t="shared" si="61"/>
        <v>1334284700</v>
      </c>
    </row>
    <row r="115" spans="1:11" ht="26.25" customHeight="1" x14ac:dyDescent="0.2">
      <c r="A115" s="42" t="s">
        <v>220</v>
      </c>
      <c r="B115" s="44" t="s">
        <v>221</v>
      </c>
      <c r="C115" s="26">
        <v>1833708.83</v>
      </c>
      <c r="D115" s="26"/>
      <c r="E115" s="26">
        <f t="shared" si="59"/>
        <v>1833708.83</v>
      </c>
      <c r="F115" s="26">
        <v>374988.66</v>
      </c>
      <c r="G115" s="26"/>
      <c r="H115" s="26">
        <f t="shared" si="60"/>
        <v>374988.66</v>
      </c>
      <c r="I115" s="26">
        <v>392577.25</v>
      </c>
      <c r="J115" s="26"/>
      <c r="K115" s="26">
        <f t="shared" si="61"/>
        <v>392577.25</v>
      </c>
    </row>
    <row r="116" spans="1:11" hidden="1" x14ac:dyDescent="0.2">
      <c r="A116" s="36" t="s">
        <v>222</v>
      </c>
      <c r="B116" s="37" t="s">
        <v>223</v>
      </c>
      <c r="C116" s="26"/>
      <c r="D116" s="26"/>
      <c r="E116" s="26">
        <f t="shared" si="59"/>
        <v>0</v>
      </c>
      <c r="F116" s="26"/>
      <c r="G116" s="26"/>
      <c r="H116" s="26">
        <f t="shared" si="60"/>
        <v>0</v>
      </c>
      <c r="I116" s="26">
        <v>0</v>
      </c>
      <c r="J116" s="26"/>
      <c r="K116" s="26">
        <f t="shared" si="61"/>
        <v>0</v>
      </c>
    </row>
    <row r="117" spans="1:11" x14ac:dyDescent="0.2">
      <c r="A117" s="36" t="s">
        <v>224</v>
      </c>
      <c r="B117" s="37" t="s">
        <v>225</v>
      </c>
      <c r="C117" s="26">
        <v>53191.5</v>
      </c>
      <c r="D117" s="26"/>
      <c r="E117" s="26">
        <f t="shared" si="59"/>
        <v>53191.5</v>
      </c>
      <c r="F117" s="26"/>
      <c r="G117" s="26"/>
      <c r="H117" s="26">
        <f t="shared" si="60"/>
        <v>0</v>
      </c>
      <c r="I117" s="26"/>
      <c r="J117" s="26"/>
      <c r="K117" s="26">
        <f t="shared" si="61"/>
        <v>0</v>
      </c>
    </row>
    <row r="118" spans="1:11" ht="39.75" hidden="1" customHeight="1" x14ac:dyDescent="0.2">
      <c r="A118" s="36" t="s">
        <v>226</v>
      </c>
      <c r="B118" s="39" t="s">
        <v>227</v>
      </c>
      <c r="C118" s="26"/>
      <c r="D118" s="26"/>
      <c r="E118" s="26">
        <f t="shared" si="59"/>
        <v>0</v>
      </c>
      <c r="F118" s="26"/>
      <c r="G118" s="26"/>
      <c r="H118" s="26">
        <f t="shared" si="60"/>
        <v>0</v>
      </c>
      <c r="I118" s="26"/>
      <c r="J118" s="26"/>
      <c r="K118" s="26">
        <f t="shared" si="61"/>
        <v>0</v>
      </c>
    </row>
    <row r="119" spans="1:11" ht="27" customHeight="1" x14ac:dyDescent="0.2">
      <c r="A119" s="36" t="s">
        <v>228</v>
      </c>
      <c r="B119" s="39" t="s">
        <v>229</v>
      </c>
      <c r="C119" s="26">
        <v>16780000</v>
      </c>
      <c r="D119" s="26"/>
      <c r="E119" s="30">
        <f t="shared" si="59"/>
        <v>16780000</v>
      </c>
      <c r="F119" s="26"/>
      <c r="G119" s="26"/>
      <c r="H119" s="26">
        <f t="shared" si="60"/>
        <v>0</v>
      </c>
      <c r="I119" s="26"/>
      <c r="J119" s="26"/>
      <c r="K119" s="26">
        <f t="shared" si="61"/>
        <v>0</v>
      </c>
    </row>
    <row r="120" spans="1:11" ht="27" hidden="1" customHeight="1" x14ac:dyDescent="0.2">
      <c r="A120" s="36" t="s">
        <v>230</v>
      </c>
      <c r="B120" s="39" t="s">
        <v>231</v>
      </c>
      <c r="C120" s="26"/>
      <c r="D120" s="26"/>
      <c r="E120" s="26">
        <f t="shared" si="59"/>
        <v>0</v>
      </c>
      <c r="F120" s="26"/>
      <c r="G120" s="26"/>
      <c r="H120" s="26">
        <f t="shared" si="60"/>
        <v>0</v>
      </c>
      <c r="I120" s="26"/>
      <c r="J120" s="26"/>
      <c r="K120" s="26">
        <f t="shared" si="61"/>
        <v>0</v>
      </c>
    </row>
    <row r="121" spans="1:11" ht="27" hidden="1" customHeight="1" x14ac:dyDescent="0.2">
      <c r="A121" s="36" t="s">
        <v>232</v>
      </c>
      <c r="B121" s="39" t="s">
        <v>233</v>
      </c>
      <c r="C121" s="26"/>
      <c r="D121" s="28"/>
      <c r="E121" s="30">
        <f>C121+D121</f>
        <v>0</v>
      </c>
      <c r="F121" s="26"/>
      <c r="G121" s="28"/>
      <c r="H121" s="30">
        <f>F121+G121</f>
        <v>0</v>
      </c>
      <c r="I121" s="26"/>
      <c r="J121" s="26"/>
      <c r="K121" s="26">
        <f t="shared" si="61"/>
        <v>0</v>
      </c>
    </row>
    <row r="122" spans="1:11" x14ac:dyDescent="0.2">
      <c r="A122" s="46" t="s">
        <v>234</v>
      </c>
      <c r="B122" s="37" t="s">
        <v>235</v>
      </c>
      <c r="C122" s="26">
        <v>283337549.95999998</v>
      </c>
      <c r="D122" s="28"/>
      <c r="E122" s="30">
        <f>C122+D122</f>
        <v>283337549.95999998</v>
      </c>
      <c r="F122" s="26">
        <v>155378446.77000001</v>
      </c>
      <c r="G122" s="28"/>
      <c r="H122" s="30">
        <f t="shared" si="60"/>
        <v>155378446.77000001</v>
      </c>
      <c r="I122" s="26">
        <v>156652096.77000001</v>
      </c>
      <c r="J122" s="28"/>
      <c r="K122" s="30">
        <f t="shared" si="61"/>
        <v>156652096.77000001</v>
      </c>
    </row>
    <row r="123" spans="1:11" s="41" customFormat="1" x14ac:dyDescent="0.2">
      <c r="A123" s="36" t="s">
        <v>236</v>
      </c>
      <c r="B123" s="39" t="s">
        <v>237</v>
      </c>
      <c r="C123" s="40">
        <f t="shared" ref="C123:K123" si="62">SUM(C124:C131)</f>
        <v>1828560139.8099999</v>
      </c>
      <c r="D123" s="26">
        <f t="shared" si="62"/>
        <v>-66413489</v>
      </c>
      <c r="E123" s="26">
        <f t="shared" si="62"/>
        <v>1762146650.8099999</v>
      </c>
      <c r="F123" s="26">
        <f t="shared" si="62"/>
        <v>1922489882.05</v>
      </c>
      <c r="G123" s="26">
        <f t="shared" si="62"/>
        <v>0</v>
      </c>
      <c r="H123" s="26">
        <f t="shared" si="62"/>
        <v>1922489882.05</v>
      </c>
      <c r="I123" s="26">
        <f t="shared" si="62"/>
        <v>2006289578.02</v>
      </c>
      <c r="J123" s="26">
        <f t="shared" si="62"/>
        <v>0</v>
      </c>
      <c r="K123" s="26">
        <f t="shared" si="62"/>
        <v>2006289578.02</v>
      </c>
    </row>
    <row r="124" spans="1:11" s="41" customFormat="1" ht="26.25" customHeight="1" x14ac:dyDescent="0.2">
      <c r="A124" s="36" t="s">
        <v>238</v>
      </c>
      <c r="B124" s="47" t="s">
        <v>239</v>
      </c>
      <c r="C124" s="40">
        <v>93677078.099999994</v>
      </c>
      <c r="D124" s="26">
        <f>3863300-55900-900300-668500-68400-1197799</f>
        <v>972401</v>
      </c>
      <c r="E124" s="30">
        <f t="shared" ref="E124:E131" si="63">C124+D124</f>
        <v>94649479.099999994</v>
      </c>
      <c r="F124" s="26">
        <v>95203243.099999994</v>
      </c>
      <c r="G124" s="26"/>
      <c r="H124" s="30">
        <f t="shared" ref="H124:H131" si="64">F124+G124</f>
        <v>95203243.099999994</v>
      </c>
      <c r="I124" s="26">
        <v>97205380.099999994</v>
      </c>
      <c r="J124" s="26"/>
      <c r="K124" s="30">
        <f t="shared" ref="K124:K140" si="65">I124+J124</f>
        <v>97205380.099999994</v>
      </c>
    </row>
    <row r="125" spans="1:11" s="41" customFormat="1" ht="24.75" customHeight="1" x14ac:dyDescent="0.2">
      <c r="A125" s="48" t="s">
        <v>240</v>
      </c>
      <c r="B125" s="47" t="s">
        <v>241</v>
      </c>
      <c r="C125" s="40">
        <v>39971800</v>
      </c>
      <c r="D125" s="28">
        <f>-1160900</f>
        <v>-1160900</v>
      </c>
      <c r="E125" s="30">
        <f t="shared" si="63"/>
        <v>38810900</v>
      </c>
      <c r="F125" s="26">
        <v>42194400</v>
      </c>
      <c r="G125" s="28">
        <v>0</v>
      </c>
      <c r="H125" s="30">
        <f t="shared" si="64"/>
        <v>42194400</v>
      </c>
      <c r="I125" s="26">
        <v>44609700</v>
      </c>
      <c r="J125" s="28">
        <v>0</v>
      </c>
      <c r="K125" s="30">
        <f t="shared" si="65"/>
        <v>44609700</v>
      </c>
    </row>
    <row r="126" spans="1:11" s="41" customFormat="1" ht="36" customHeight="1" x14ac:dyDescent="0.2">
      <c r="A126" s="48" t="s">
        <v>242</v>
      </c>
      <c r="B126" s="47" t="s">
        <v>243</v>
      </c>
      <c r="C126" s="40">
        <v>32335700</v>
      </c>
      <c r="D126" s="28">
        <f>-1746600-43700</f>
        <v>-1790300</v>
      </c>
      <c r="E126" s="30">
        <f t="shared" si="63"/>
        <v>30545400</v>
      </c>
      <c r="F126" s="26">
        <v>32335700</v>
      </c>
      <c r="G126" s="28"/>
      <c r="H126" s="30">
        <f t="shared" si="64"/>
        <v>32335700</v>
      </c>
      <c r="I126" s="26">
        <v>32335700</v>
      </c>
      <c r="J126" s="28"/>
      <c r="K126" s="30">
        <f t="shared" si="65"/>
        <v>32335700</v>
      </c>
    </row>
    <row r="127" spans="1:11" s="41" customFormat="1" ht="35.25" customHeight="1" x14ac:dyDescent="0.2">
      <c r="A127" s="48" t="s">
        <v>244</v>
      </c>
      <c r="B127" s="47" t="s">
        <v>245</v>
      </c>
      <c r="C127" s="40">
        <v>21313500</v>
      </c>
      <c r="D127" s="28">
        <f>-42690</f>
        <v>-42690</v>
      </c>
      <c r="E127" s="30">
        <f t="shared" si="63"/>
        <v>21270810</v>
      </c>
      <c r="F127" s="26">
        <v>8525400</v>
      </c>
      <c r="G127" s="28"/>
      <c r="H127" s="30">
        <f t="shared" si="64"/>
        <v>8525400</v>
      </c>
      <c r="I127" s="26">
        <v>4262700</v>
      </c>
      <c r="J127" s="28"/>
      <c r="K127" s="30">
        <f t="shared" si="65"/>
        <v>4262700</v>
      </c>
    </row>
    <row r="128" spans="1:11" s="41" customFormat="1" ht="37.5" customHeight="1" x14ac:dyDescent="0.2">
      <c r="A128" s="48" t="s">
        <v>246</v>
      </c>
      <c r="B128" s="47" t="s">
        <v>247</v>
      </c>
      <c r="C128" s="40">
        <v>9857.65</v>
      </c>
      <c r="D128" s="28"/>
      <c r="E128" s="30">
        <f t="shared" si="63"/>
        <v>9857.65</v>
      </c>
      <c r="F128" s="26">
        <v>10311.620000000001</v>
      </c>
      <c r="G128" s="28"/>
      <c r="H128" s="30">
        <f t="shared" si="64"/>
        <v>10311.620000000001</v>
      </c>
      <c r="I128" s="26">
        <v>66870.59</v>
      </c>
      <c r="J128" s="28"/>
      <c r="K128" s="30">
        <f t="shared" si="65"/>
        <v>66870.59</v>
      </c>
    </row>
    <row r="129" spans="1:11" s="41" customFormat="1" hidden="1" x14ac:dyDescent="0.2">
      <c r="A129" s="42" t="s">
        <v>248</v>
      </c>
      <c r="B129" s="47" t="s">
        <v>249</v>
      </c>
      <c r="C129" s="40"/>
      <c r="D129" s="28"/>
      <c r="E129" s="30">
        <f t="shared" si="63"/>
        <v>0</v>
      </c>
      <c r="F129" s="26"/>
      <c r="G129" s="28"/>
      <c r="H129" s="30">
        <f t="shared" si="64"/>
        <v>0</v>
      </c>
      <c r="I129" s="26"/>
      <c r="J129" s="28"/>
      <c r="K129" s="30">
        <f t="shared" si="65"/>
        <v>0</v>
      </c>
    </row>
    <row r="130" spans="1:11" s="41" customFormat="1" ht="24.75" customHeight="1" x14ac:dyDescent="0.2">
      <c r="A130" s="48" t="s">
        <v>250</v>
      </c>
      <c r="B130" s="47" t="s">
        <v>251</v>
      </c>
      <c r="C130" s="40">
        <v>4538704.0599999996</v>
      </c>
      <c r="D130" s="28"/>
      <c r="E130" s="30">
        <f t="shared" si="63"/>
        <v>4538704.0599999996</v>
      </c>
      <c r="F130" s="26">
        <v>4716827.33</v>
      </c>
      <c r="G130" s="28"/>
      <c r="H130" s="30">
        <f t="shared" si="64"/>
        <v>4716827.33</v>
      </c>
      <c r="I130" s="26">
        <v>4716827.33</v>
      </c>
      <c r="J130" s="28"/>
      <c r="K130" s="30">
        <f t="shared" si="65"/>
        <v>4716827.33</v>
      </c>
    </row>
    <row r="131" spans="1:11" s="41" customFormat="1" x14ac:dyDescent="0.2">
      <c r="A131" s="48" t="s">
        <v>252</v>
      </c>
      <c r="B131" s="47" t="s">
        <v>253</v>
      </c>
      <c r="C131" s="40">
        <v>1636713500</v>
      </c>
      <c r="D131" s="28">
        <v>-64392000</v>
      </c>
      <c r="E131" s="30">
        <f t="shared" si="63"/>
        <v>1572321500</v>
      </c>
      <c r="F131" s="26">
        <v>1739504000</v>
      </c>
      <c r="G131" s="28"/>
      <c r="H131" s="30">
        <f t="shared" si="64"/>
        <v>1739504000</v>
      </c>
      <c r="I131" s="26">
        <v>1823092400</v>
      </c>
      <c r="J131" s="28"/>
      <c r="K131" s="30">
        <f t="shared" si="65"/>
        <v>1823092400</v>
      </c>
    </row>
    <row r="132" spans="1:11" s="41" customFormat="1" ht="16.5" customHeight="1" x14ac:dyDescent="0.2">
      <c r="A132" s="48" t="s">
        <v>254</v>
      </c>
      <c r="B132" s="47" t="s">
        <v>255</v>
      </c>
      <c r="C132" s="40">
        <f t="shared" ref="C132:K132" si="66">SUM(C133:C140)</f>
        <v>165927163.72</v>
      </c>
      <c r="D132" s="26">
        <f t="shared" si="66"/>
        <v>846700</v>
      </c>
      <c r="E132" s="26">
        <f t="shared" si="66"/>
        <v>166773863.72</v>
      </c>
      <c r="F132" s="26">
        <f t="shared" si="66"/>
        <v>62882000</v>
      </c>
      <c r="G132" s="26">
        <f t="shared" si="66"/>
        <v>0</v>
      </c>
      <c r="H132" s="26">
        <f t="shared" si="66"/>
        <v>62882000</v>
      </c>
      <c r="I132" s="26">
        <f t="shared" si="66"/>
        <v>64195800</v>
      </c>
      <c r="J132" s="26">
        <f t="shared" si="66"/>
        <v>0</v>
      </c>
      <c r="K132" s="26">
        <f t="shared" si="66"/>
        <v>64195800</v>
      </c>
    </row>
    <row r="133" spans="1:11" s="41" customFormat="1" ht="77.25" customHeight="1" x14ac:dyDescent="0.2">
      <c r="A133" s="48" t="s">
        <v>256</v>
      </c>
      <c r="B133" s="47" t="s">
        <v>257</v>
      </c>
      <c r="C133" s="40">
        <v>718700</v>
      </c>
      <c r="D133" s="26"/>
      <c r="E133" s="30">
        <f t="shared" ref="E133:E140" si="67">C133+D133</f>
        <v>718700</v>
      </c>
      <c r="F133" s="26"/>
      <c r="G133" s="26"/>
      <c r="H133" s="30">
        <f t="shared" ref="H133" si="68">F133+G133</f>
        <v>0</v>
      </c>
      <c r="I133" s="26"/>
      <c r="J133" s="26"/>
      <c r="K133" s="30">
        <f t="shared" ref="K133" si="69">I133+J133</f>
        <v>0</v>
      </c>
    </row>
    <row r="134" spans="1:11" s="41" customFormat="1" ht="37.5" customHeight="1" x14ac:dyDescent="0.2">
      <c r="A134" s="48" t="s">
        <v>258</v>
      </c>
      <c r="B134" s="47" t="s">
        <v>259</v>
      </c>
      <c r="C134" s="40">
        <v>6319500</v>
      </c>
      <c r="D134" s="26"/>
      <c r="E134" s="30">
        <f t="shared" si="67"/>
        <v>6319500</v>
      </c>
      <c r="F134" s="26">
        <v>6319500</v>
      </c>
      <c r="G134" s="26"/>
      <c r="H134" s="30">
        <f t="shared" ref="H134:H140" si="70">F134+G134</f>
        <v>6319500</v>
      </c>
      <c r="I134" s="26">
        <v>7633300</v>
      </c>
      <c r="J134" s="26"/>
      <c r="K134" s="30">
        <f t="shared" ref="K134" si="71">I134+J134</f>
        <v>7633300</v>
      </c>
    </row>
    <row r="135" spans="1:11" s="41" customFormat="1" ht="60" customHeight="1" x14ac:dyDescent="0.2">
      <c r="A135" s="48" t="s">
        <v>260</v>
      </c>
      <c r="B135" s="47" t="s">
        <v>261</v>
      </c>
      <c r="C135" s="40">
        <v>99480600</v>
      </c>
      <c r="D135" s="28"/>
      <c r="E135" s="30">
        <f t="shared" si="67"/>
        <v>99480600</v>
      </c>
      <c r="F135" s="26">
        <v>54801200</v>
      </c>
      <c r="G135" s="28"/>
      <c r="H135" s="30">
        <f t="shared" si="70"/>
        <v>54801200</v>
      </c>
      <c r="I135" s="26">
        <v>54801200</v>
      </c>
      <c r="J135" s="28"/>
      <c r="K135" s="30">
        <f t="shared" si="65"/>
        <v>54801200</v>
      </c>
    </row>
    <row r="136" spans="1:11" s="41" customFormat="1" ht="25.5" hidden="1" customHeight="1" x14ac:dyDescent="0.2">
      <c r="A136" s="48" t="s">
        <v>262</v>
      </c>
      <c r="B136" s="47" t="s">
        <v>263</v>
      </c>
      <c r="C136" s="40">
        <v>0</v>
      </c>
      <c r="D136" s="28"/>
      <c r="E136" s="30">
        <f t="shared" si="67"/>
        <v>0</v>
      </c>
      <c r="F136" s="26"/>
      <c r="G136" s="28"/>
      <c r="H136" s="30">
        <f t="shared" si="70"/>
        <v>0</v>
      </c>
      <c r="I136" s="26"/>
      <c r="J136" s="28"/>
      <c r="K136" s="30">
        <f t="shared" si="65"/>
        <v>0</v>
      </c>
    </row>
    <row r="137" spans="1:11" s="41" customFormat="1" ht="30.75" hidden="1" customHeight="1" x14ac:dyDescent="0.2">
      <c r="A137" s="48" t="s">
        <v>264</v>
      </c>
      <c r="B137" s="47" t="s">
        <v>265</v>
      </c>
      <c r="C137" s="40">
        <v>0</v>
      </c>
      <c r="D137" s="28"/>
      <c r="E137" s="30">
        <f t="shared" si="67"/>
        <v>0</v>
      </c>
      <c r="F137" s="26">
        <v>0</v>
      </c>
      <c r="G137" s="28"/>
      <c r="H137" s="30">
        <f t="shared" si="70"/>
        <v>0</v>
      </c>
      <c r="I137" s="26">
        <v>0</v>
      </c>
      <c r="J137" s="28"/>
      <c r="K137" s="30">
        <f t="shared" si="65"/>
        <v>0</v>
      </c>
    </row>
    <row r="138" spans="1:11" s="41" customFormat="1" ht="36.75" hidden="1" customHeight="1" x14ac:dyDescent="0.2">
      <c r="A138" s="48" t="s">
        <v>266</v>
      </c>
      <c r="B138" s="47" t="s">
        <v>267</v>
      </c>
      <c r="C138" s="40">
        <v>0</v>
      </c>
      <c r="D138" s="28"/>
      <c r="E138" s="30">
        <f t="shared" si="67"/>
        <v>0</v>
      </c>
      <c r="F138" s="26"/>
      <c r="G138" s="28"/>
      <c r="H138" s="30"/>
      <c r="I138" s="26"/>
      <c r="J138" s="28"/>
      <c r="K138" s="30"/>
    </row>
    <row r="139" spans="1:11" s="41" customFormat="1" ht="27.75" hidden="1" customHeight="1" x14ac:dyDescent="0.2">
      <c r="A139" s="48" t="s">
        <v>268</v>
      </c>
      <c r="B139" s="47" t="s">
        <v>269</v>
      </c>
      <c r="C139" s="40">
        <v>0</v>
      </c>
      <c r="D139" s="28"/>
      <c r="E139" s="30">
        <f t="shared" si="67"/>
        <v>0</v>
      </c>
      <c r="F139" s="26">
        <v>0</v>
      </c>
      <c r="G139" s="28"/>
      <c r="H139" s="30">
        <f t="shared" si="70"/>
        <v>0</v>
      </c>
      <c r="I139" s="26">
        <v>0</v>
      </c>
      <c r="J139" s="28"/>
      <c r="K139" s="30">
        <f t="shared" si="65"/>
        <v>0</v>
      </c>
    </row>
    <row r="140" spans="1:11" s="41" customFormat="1" ht="18.75" customHeight="1" x14ac:dyDescent="0.2">
      <c r="A140" s="49" t="s">
        <v>270</v>
      </c>
      <c r="B140" s="31" t="s">
        <v>271</v>
      </c>
      <c r="C140" s="40">
        <v>59408363.719999999</v>
      </c>
      <c r="D140" s="28">
        <v>846700</v>
      </c>
      <c r="E140" s="30">
        <f t="shared" si="67"/>
        <v>60255063.719999999</v>
      </c>
      <c r="F140" s="26">
        <v>1761300</v>
      </c>
      <c r="G140" s="28"/>
      <c r="H140" s="30">
        <f t="shared" si="70"/>
        <v>1761300</v>
      </c>
      <c r="I140" s="26">
        <v>1761300</v>
      </c>
      <c r="J140" s="28"/>
      <c r="K140" s="30">
        <f t="shared" si="65"/>
        <v>1761300</v>
      </c>
    </row>
    <row r="141" spans="1:11" hidden="1" x14ac:dyDescent="0.2">
      <c r="A141" s="36" t="s">
        <v>272</v>
      </c>
      <c r="B141" s="37" t="s">
        <v>273</v>
      </c>
      <c r="C141" s="26">
        <f t="shared" ref="C141:K142" si="72">C142</f>
        <v>0</v>
      </c>
      <c r="D141" s="26">
        <f t="shared" si="72"/>
        <v>0</v>
      </c>
      <c r="E141" s="26">
        <f t="shared" si="72"/>
        <v>0</v>
      </c>
      <c r="F141" s="26">
        <f t="shared" si="72"/>
        <v>0</v>
      </c>
      <c r="G141" s="26">
        <f t="shared" si="72"/>
        <v>0</v>
      </c>
      <c r="H141" s="26">
        <f t="shared" si="72"/>
        <v>0</v>
      </c>
      <c r="I141" s="26">
        <f t="shared" si="72"/>
        <v>0</v>
      </c>
      <c r="J141" s="26">
        <f t="shared" si="72"/>
        <v>0</v>
      </c>
      <c r="K141" s="26">
        <f t="shared" si="72"/>
        <v>0</v>
      </c>
    </row>
    <row r="142" spans="1:11" hidden="1" x14ac:dyDescent="0.2">
      <c r="A142" s="48" t="s">
        <v>274</v>
      </c>
      <c r="B142" s="37" t="s">
        <v>275</v>
      </c>
      <c r="C142" s="26">
        <f t="shared" si="72"/>
        <v>0</v>
      </c>
      <c r="D142" s="26">
        <f t="shared" si="72"/>
        <v>0</v>
      </c>
      <c r="E142" s="26">
        <f t="shared" si="72"/>
        <v>0</v>
      </c>
      <c r="F142" s="26">
        <f t="shared" si="72"/>
        <v>0</v>
      </c>
      <c r="G142" s="26">
        <f t="shared" si="72"/>
        <v>0</v>
      </c>
      <c r="H142" s="26">
        <f t="shared" si="72"/>
        <v>0</v>
      </c>
      <c r="I142" s="26">
        <f t="shared" si="72"/>
        <v>0</v>
      </c>
      <c r="J142" s="26">
        <f t="shared" si="72"/>
        <v>0</v>
      </c>
      <c r="K142" s="26">
        <f t="shared" si="72"/>
        <v>0</v>
      </c>
    </row>
    <row r="143" spans="1:11" ht="11.25" hidden="1" customHeight="1" x14ac:dyDescent="0.2">
      <c r="A143" s="48" t="s">
        <v>276</v>
      </c>
      <c r="B143" s="37" t="s">
        <v>277</v>
      </c>
      <c r="C143" s="28"/>
      <c r="D143" s="28">
        <v>0</v>
      </c>
      <c r="E143" s="30">
        <f>C143+D143</f>
        <v>0</v>
      </c>
      <c r="F143" s="28"/>
      <c r="G143" s="28">
        <v>0</v>
      </c>
      <c r="H143" s="30">
        <f>F143+G143</f>
        <v>0</v>
      </c>
      <c r="I143" s="28"/>
      <c r="J143" s="28">
        <v>0</v>
      </c>
      <c r="K143" s="30">
        <f>I143+J143</f>
        <v>0</v>
      </c>
    </row>
    <row r="144" spans="1:11" hidden="1" x14ac:dyDescent="0.2">
      <c r="A144" s="36" t="s">
        <v>278</v>
      </c>
      <c r="B144" s="37" t="s">
        <v>279</v>
      </c>
      <c r="C144" s="26">
        <f t="shared" ref="C144:K145" si="73">C145</f>
        <v>0</v>
      </c>
      <c r="D144" s="26">
        <f t="shared" si="73"/>
        <v>0</v>
      </c>
      <c r="E144" s="26">
        <f t="shared" si="73"/>
        <v>0</v>
      </c>
      <c r="F144" s="26">
        <f t="shared" si="73"/>
        <v>0</v>
      </c>
      <c r="G144" s="26">
        <f t="shared" si="73"/>
        <v>0</v>
      </c>
      <c r="H144" s="26">
        <f t="shared" si="73"/>
        <v>0</v>
      </c>
      <c r="I144" s="26">
        <f t="shared" si="73"/>
        <v>0</v>
      </c>
      <c r="J144" s="26">
        <f t="shared" si="73"/>
        <v>0</v>
      </c>
      <c r="K144" s="26">
        <f t="shared" si="73"/>
        <v>0</v>
      </c>
    </row>
    <row r="145" spans="1:11" hidden="1" x14ac:dyDescent="0.2">
      <c r="A145" s="48" t="s">
        <v>280</v>
      </c>
      <c r="B145" s="37" t="s">
        <v>281</v>
      </c>
      <c r="C145" s="26">
        <f t="shared" si="73"/>
        <v>0</v>
      </c>
      <c r="D145" s="26">
        <f t="shared" si="73"/>
        <v>0</v>
      </c>
      <c r="E145" s="26">
        <f t="shared" si="73"/>
        <v>0</v>
      </c>
      <c r="F145" s="26">
        <f t="shared" si="73"/>
        <v>0</v>
      </c>
      <c r="G145" s="26">
        <f t="shared" si="73"/>
        <v>0</v>
      </c>
      <c r="H145" s="26">
        <f t="shared" si="73"/>
        <v>0</v>
      </c>
      <c r="I145" s="26">
        <f t="shared" si="73"/>
        <v>0</v>
      </c>
      <c r="J145" s="26">
        <f t="shared" si="73"/>
        <v>0</v>
      </c>
      <c r="K145" s="26">
        <f t="shared" si="73"/>
        <v>0</v>
      </c>
    </row>
    <row r="146" spans="1:11" hidden="1" x14ac:dyDescent="0.2">
      <c r="A146" s="48" t="s">
        <v>280</v>
      </c>
      <c r="B146" s="37" t="s">
        <v>282</v>
      </c>
      <c r="C146" s="28"/>
      <c r="D146" s="28">
        <v>0</v>
      </c>
      <c r="E146" s="30">
        <f>C146+D146</f>
        <v>0</v>
      </c>
      <c r="F146" s="28"/>
      <c r="G146" s="28">
        <v>0</v>
      </c>
      <c r="H146" s="30">
        <f>F146+G146</f>
        <v>0</v>
      </c>
      <c r="I146" s="28"/>
      <c r="J146" s="28">
        <v>0</v>
      </c>
      <c r="K146" s="30">
        <f>I146+J146</f>
        <v>0</v>
      </c>
    </row>
    <row r="147" spans="1:11" ht="36" x14ac:dyDescent="0.2">
      <c r="A147" s="48" t="s">
        <v>283</v>
      </c>
      <c r="B147" s="37" t="s">
        <v>284</v>
      </c>
      <c r="C147" s="26">
        <f t="shared" ref="C147:K147" si="74">C148</f>
        <v>57619543.109999999</v>
      </c>
      <c r="D147" s="26">
        <f t="shared" si="74"/>
        <v>0</v>
      </c>
      <c r="E147" s="26">
        <f t="shared" si="74"/>
        <v>57619543.109999999</v>
      </c>
      <c r="F147" s="26">
        <f t="shared" si="74"/>
        <v>0</v>
      </c>
      <c r="G147" s="26">
        <f t="shared" si="74"/>
        <v>0</v>
      </c>
      <c r="H147" s="26">
        <f t="shared" si="74"/>
        <v>0</v>
      </c>
      <c r="I147" s="26">
        <f t="shared" si="74"/>
        <v>0</v>
      </c>
      <c r="J147" s="26">
        <f t="shared" si="74"/>
        <v>0</v>
      </c>
      <c r="K147" s="26">
        <f t="shared" si="74"/>
        <v>0</v>
      </c>
    </row>
    <row r="148" spans="1:11" ht="14.25" customHeight="1" x14ac:dyDescent="0.2">
      <c r="A148" s="48" t="s">
        <v>285</v>
      </c>
      <c r="B148" s="37" t="s">
        <v>286</v>
      </c>
      <c r="C148" s="26">
        <f t="shared" ref="C148:K148" si="75">C150+C149</f>
        <v>57619543.109999999</v>
      </c>
      <c r="D148" s="26">
        <f t="shared" si="75"/>
        <v>0</v>
      </c>
      <c r="E148" s="26">
        <f t="shared" si="75"/>
        <v>57619543.109999999</v>
      </c>
      <c r="F148" s="26">
        <f t="shared" si="75"/>
        <v>0</v>
      </c>
      <c r="G148" s="26">
        <f t="shared" si="75"/>
        <v>0</v>
      </c>
      <c r="H148" s="26">
        <f t="shared" si="75"/>
        <v>0</v>
      </c>
      <c r="I148" s="26">
        <f t="shared" si="75"/>
        <v>0</v>
      </c>
      <c r="J148" s="26">
        <f t="shared" si="75"/>
        <v>0</v>
      </c>
      <c r="K148" s="26">
        <f t="shared" si="75"/>
        <v>0</v>
      </c>
    </row>
    <row r="149" spans="1:11" ht="24" x14ac:dyDescent="0.2">
      <c r="A149" s="48" t="s">
        <v>287</v>
      </c>
      <c r="B149" s="37" t="s">
        <v>288</v>
      </c>
      <c r="C149" s="26">
        <v>57619543.109999999</v>
      </c>
      <c r="D149" s="28"/>
      <c r="E149" s="30">
        <f>C149+D149</f>
        <v>57619543.109999999</v>
      </c>
      <c r="F149" s="26"/>
      <c r="G149" s="28"/>
      <c r="H149" s="30">
        <f>F149+G149</f>
        <v>0</v>
      </c>
      <c r="I149" s="26"/>
      <c r="J149" s="28"/>
      <c r="K149" s="30">
        <f>I149+J149</f>
        <v>0</v>
      </c>
    </row>
    <row r="150" spans="1:11" ht="24" hidden="1" x14ac:dyDescent="0.2">
      <c r="A150" s="49" t="s">
        <v>289</v>
      </c>
      <c r="B150" s="37" t="s">
        <v>290</v>
      </c>
      <c r="C150" s="26"/>
      <c r="D150" s="28"/>
      <c r="E150" s="30">
        <f>C150+D150</f>
        <v>0</v>
      </c>
      <c r="F150" s="26"/>
      <c r="G150" s="28"/>
      <c r="H150" s="30">
        <f>F150+G150</f>
        <v>0</v>
      </c>
      <c r="I150" s="26"/>
      <c r="J150" s="28"/>
      <c r="K150" s="30">
        <f>I150+J150</f>
        <v>0</v>
      </c>
    </row>
    <row r="151" spans="1:11" ht="24" hidden="1" x14ac:dyDescent="0.2">
      <c r="A151" s="49" t="s">
        <v>291</v>
      </c>
      <c r="B151" s="37" t="s">
        <v>292</v>
      </c>
      <c r="C151" s="28">
        <f t="shared" ref="C151:K152" si="76">C152</f>
        <v>0</v>
      </c>
      <c r="D151" s="28"/>
      <c r="E151" s="30">
        <f t="shared" si="76"/>
        <v>0</v>
      </c>
      <c r="F151" s="28">
        <f t="shared" si="76"/>
        <v>0</v>
      </c>
      <c r="G151" s="28"/>
      <c r="H151" s="30">
        <f t="shared" si="76"/>
        <v>0</v>
      </c>
      <c r="I151" s="28">
        <f t="shared" si="76"/>
        <v>0</v>
      </c>
      <c r="J151" s="28">
        <f t="shared" si="76"/>
        <v>0</v>
      </c>
      <c r="K151" s="30">
        <f t="shared" si="76"/>
        <v>0</v>
      </c>
    </row>
    <row r="152" spans="1:11" ht="24" hidden="1" x14ac:dyDescent="0.2">
      <c r="A152" s="49" t="s">
        <v>293</v>
      </c>
      <c r="B152" s="37" t="s">
        <v>294</v>
      </c>
      <c r="C152" s="28">
        <f t="shared" si="76"/>
        <v>0</v>
      </c>
      <c r="D152" s="28"/>
      <c r="E152" s="30">
        <f t="shared" si="76"/>
        <v>0</v>
      </c>
      <c r="F152" s="28">
        <f t="shared" si="76"/>
        <v>0</v>
      </c>
      <c r="G152" s="28"/>
      <c r="H152" s="30">
        <f t="shared" si="76"/>
        <v>0</v>
      </c>
      <c r="I152" s="28">
        <f t="shared" si="76"/>
        <v>0</v>
      </c>
      <c r="J152" s="28">
        <f t="shared" si="76"/>
        <v>0</v>
      </c>
      <c r="K152" s="30">
        <f t="shared" si="76"/>
        <v>0</v>
      </c>
    </row>
    <row r="153" spans="1:11" ht="24" hidden="1" x14ac:dyDescent="0.2">
      <c r="A153" s="49" t="s">
        <v>295</v>
      </c>
      <c r="B153" s="37" t="s">
        <v>296</v>
      </c>
      <c r="C153" s="26">
        <v>0</v>
      </c>
      <c r="D153" s="28"/>
      <c r="E153" s="30">
        <f>C153+D153</f>
        <v>0</v>
      </c>
      <c r="F153" s="26">
        <v>0</v>
      </c>
      <c r="G153" s="28"/>
      <c r="H153" s="30">
        <f>F153+G153</f>
        <v>0</v>
      </c>
      <c r="I153" s="26">
        <v>0</v>
      </c>
      <c r="J153" s="28"/>
      <c r="K153" s="30">
        <f>I153+J153</f>
        <v>0</v>
      </c>
    </row>
    <row r="154" spans="1:11" x14ac:dyDescent="0.2">
      <c r="A154" s="54" t="s">
        <v>297</v>
      </c>
      <c r="B154" s="55"/>
      <c r="C154" s="50">
        <f t="shared" ref="C154:K154" si="77">C93+C8</f>
        <v>5807908286.0799999</v>
      </c>
      <c r="D154" s="50">
        <f t="shared" si="77"/>
        <v>-97778765.079999998</v>
      </c>
      <c r="E154" s="50">
        <f t="shared" si="77"/>
        <v>5710129521</v>
      </c>
      <c r="F154" s="50">
        <f t="shared" si="77"/>
        <v>5746040404.3999996</v>
      </c>
      <c r="G154" s="51">
        <f t="shared" si="77"/>
        <v>0</v>
      </c>
      <c r="H154" s="50">
        <f t="shared" si="77"/>
        <v>5746040404.3999996</v>
      </c>
      <c r="I154" s="50">
        <f t="shared" si="77"/>
        <v>5849285725.5900002</v>
      </c>
      <c r="J154" s="50">
        <f t="shared" si="77"/>
        <v>0</v>
      </c>
      <c r="K154" s="50">
        <f t="shared" si="77"/>
        <v>5849285725.5900002</v>
      </c>
    </row>
    <row r="155" spans="1:11" x14ac:dyDescent="0.2">
      <c r="A155" s="2" t="s">
        <v>298</v>
      </c>
    </row>
    <row r="156" spans="1:11" x14ac:dyDescent="0.2">
      <c r="F156" s="11"/>
      <c r="G156" s="11"/>
      <c r="I156" s="11"/>
      <c r="J156" s="11"/>
    </row>
    <row r="157" spans="1:11" x14ac:dyDescent="0.2">
      <c r="I157" s="12"/>
      <c r="J157" s="53"/>
      <c r="K157" s="12"/>
    </row>
    <row r="158" spans="1:11" x14ac:dyDescent="0.2">
      <c r="I158" s="12"/>
      <c r="J158" s="53"/>
      <c r="K158" s="12"/>
    </row>
  </sheetData>
  <mergeCells count="3">
    <mergeCell ref="A154:B154"/>
    <mergeCell ref="A1:K1"/>
    <mergeCell ref="A4:K4"/>
  </mergeCells>
  <pageMargins left="0.70866141732283472" right="0.70866141732283472" top="0.74803149606299213" bottom="0.15748031496062992" header="0.31496062992125984" footer="0.31496062992125984"/>
  <pageSetup paperSize="9" scale="56" fitToHeight="1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2.доходы</vt:lpstr>
      <vt:lpstr>'2.доходы'!Область_печати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Агаркова ОН</dc:creator>
  <cp:lastModifiedBy>Агаркова ОН</cp:lastModifiedBy>
  <cp:lastPrinted>2024-11-28T13:02:47Z</cp:lastPrinted>
  <dcterms:created xsi:type="dcterms:W3CDTF">2024-11-28T12:59:04Z</dcterms:created>
  <dcterms:modified xsi:type="dcterms:W3CDTF">2024-12-18T06:37:26Z</dcterms:modified>
</cp:coreProperties>
</file>