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5-2027\Таблицы к пояснительной\"/>
    </mc:Choice>
  </mc:AlternateContent>
  <bookViews>
    <workbookView xWindow="630" yWindow="600" windowWidth="37095" windowHeight="17055"/>
  </bookViews>
  <sheets>
    <sheet name="Подпрогр. и непрогр. " sheetId="3" r:id="rId1"/>
    <sheet name="МП" sheetId="4" r:id="rId2"/>
  </sheets>
  <definedNames>
    <definedName name="_xlnm.Print_Titles" localSheetId="1">МП!#REF!</definedName>
    <definedName name="_xlnm.Print_Titles" localSheetId="0">'Подпрогр. и непрогр. '!$5:$7</definedName>
    <definedName name="_xlnm.Print_Area" localSheetId="1">МП!$A$8:$F$50</definedName>
  </definedNames>
  <calcPr calcId="152511"/>
</workbook>
</file>

<file path=xl/calcChain.xml><?xml version="1.0" encoding="utf-8"?>
<calcChain xmlns="http://schemas.openxmlformats.org/spreadsheetml/2006/main">
  <c r="K58" i="3" l="1"/>
  <c r="I58" i="3"/>
  <c r="G58" i="3"/>
  <c r="K57" i="3"/>
  <c r="I57" i="3"/>
  <c r="H57" i="3"/>
  <c r="G57" i="3"/>
  <c r="F57" i="3" l="1"/>
  <c r="D57" i="3"/>
  <c r="D58" i="3" s="1"/>
  <c r="N57" i="3"/>
  <c r="N58" i="3" s="1"/>
  <c r="M57" i="3"/>
  <c r="M58" i="3" s="1"/>
  <c r="G52" i="3"/>
  <c r="H52" i="3"/>
  <c r="I52" i="3"/>
  <c r="J52" i="3"/>
  <c r="K52" i="3"/>
  <c r="L52" i="3"/>
  <c r="G53" i="3"/>
  <c r="H53" i="3"/>
  <c r="I53" i="3"/>
  <c r="J53" i="3"/>
  <c r="K53" i="3"/>
  <c r="L53" i="3"/>
  <c r="G54" i="3"/>
  <c r="H54" i="3"/>
  <c r="I54" i="3"/>
  <c r="J54" i="3"/>
  <c r="K54" i="3"/>
  <c r="L54" i="3"/>
  <c r="G55" i="3"/>
  <c r="H55" i="3"/>
  <c r="I55" i="3"/>
  <c r="J55" i="3"/>
  <c r="K55" i="3"/>
  <c r="L55" i="3"/>
  <c r="G56" i="3"/>
  <c r="H56" i="3"/>
  <c r="I56" i="3"/>
  <c r="J56" i="3"/>
  <c r="K56" i="3"/>
  <c r="L56" i="3"/>
  <c r="L51" i="3"/>
  <c r="K51" i="3"/>
  <c r="J51" i="3"/>
  <c r="I51" i="3"/>
  <c r="H51" i="3"/>
  <c r="G51" i="3"/>
  <c r="L57" i="3" l="1"/>
  <c r="J57" i="3"/>
  <c r="F58" i="3"/>
  <c r="E57" i="3"/>
  <c r="E58" i="3" s="1"/>
  <c r="J58" i="3" l="1"/>
  <c r="H58" i="3"/>
  <c r="L58" i="3"/>
  <c r="C57" i="3"/>
  <c r="C58" i="3" s="1"/>
  <c r="E45" i="4" l="1"/>
  <c r="E50" i="4" s="1"/>
  <c r="E38" i="4"/>
  <c r="E33" i="4"/>
  <c r="E25" i="4"/>
  <c r="E21" i="4"/>
  <c r="E17" i="4"/>
  <c r="E15" i="4"/>
  <c r="E8" i="4"/>
  <c r="E15" i="3"/>
  <c r="E8" i="3" s="1"/>
  <c r="N50" i="4" l="1"/>
  <c r="N45" i="4"/>
  <c r="M45" i="4"/>
  <c r="M50" i="4" s="1"/>
  <c r="N38" i="4"/>
  <c r="M38" i="4"/>
  <c r="N33" i="4"/>
  <c r="M33" i="4"/>
  <c r="N25" i="4"/>
  <c r="M25" i="4"/>
  <c r="N21" i="4"/>
  <c r="M21" i="4"/>
  <c r="N17" i="4"/>
  <c r="M17" i="4"/>
  <c r="N8" i="4"/>
  <c r="M8" i="4"/>
  <c r="F45" i="4"/>
  <c r="F50" i="4" s="1"/>
  <c r="F38" i="4"/>
  <c r="F33" i="4"/>
  <c r="F25" i="4"/>
  <c r="F21" i="4"/>
  <c r="F17" i="4"/>
  <c r="F8" i="4"/>
  <c r="L49" i="4" l="1"/>
  <c r="K49" i="4"/>
  <c r="J49" i="4"/>
  <c r="I49" i="4"/>
  <c r="H49" i="4"/>
  <c r="G49" i="4"/>
  <c r="L48" i="4"/>
  <c r="K48" i="4"/>
  <c r="J48" i="4"/>
  <c r="I48" i="4"/>
  <c r="H48" i="4"/>
  <c r="G48" i="4"/>
  <c r="L47" i="4"/>
  <c r="K47" i="4"/>
  <c r="J47" i="4"/>
  <c r="I47" i="4"/>
  <c r="H47" i="4"/>
  <c r="G47" i="4"/>
  <c r="L46" i="4"/>
  <c r="K46" i="4"/>
  <c r="J46" i="4"/>
  <c r="I46" i="4"/>
  <c r="H46" i="4"/>
  <c r="G46" i="4"/>
  <c r="L45" i="4"/>
  <c r="K45" i="4"/>
  <c r="H45" i="4"/>
  <c r="G45" i="4"/>
  <c r="J45" i="4"/>
  <c r="L44" i="4"/>
  <c r="K44" i="4"/>
  <c r="J44" i="4"/>
  <c r="I44" i="4"/>
  <c r="H44" i="4"/>
  <c r="G44" i="4"/>
  <c r="L43" i="4"/>
  <c r="K43" i="4"/>
  <c r="J43" i="4"/>
  <c r="I43" i="4"/>
  <c r="H43" i="4"/>
  <c r="G43" i="4"/>
  <c r="L42" i="4"/>
  <c r="K42" i="4"/>
  <c r="J42" i="4"/>
  <c r="I42" i="4"/>
  <c r="H42" i="4"/>
  <c r="G42" i="4"/>
  <c r="L41" i="4"/>
  <c r="K41" i="4"/>
  <c r="J41" i="4"/>
  <c r="I41" i="4"/>
  <c r="H41" i="4"/>
  <c r="G41" i="4"/>
  <c r="L40" i="4"/>
  <c r="K40" i="4"/>
  <c r="J40" i="4"/>
  <c r="I40" i="4"/>
  <c r="H40" i="4"/>
  <c r="G40" i="4"/>
  <c r="L39" i="4"/>
  <c r="K39" i="4"/>
  <c r="J39" i="4"/>
  <c r="I39" i="4"/>
  <c r="H39" i="4"/>
  <c r="G39" i="4"/>
  <c r="L38" i="4"/>
  <c r="K38" i="4"/>
  <c r="J38" i="4"/>
  <c r="I38" i="4"/>
  <c r="H38" i="4"/>
  <c r="G38" i="4"/>
  <c r="L37" i="4"/>
  <c r="K37" i="4"/>
  <c r="J37" i="4"/>
  <c r="I37" i="4"/>
  <c r="H37" i="4"/>
  <c r="G37" i="4"/>
  <c r="L36" i="4"/>
  <c r="K36" i="4"/>
  <c r="J36" i="4"/>
  <c r="I36" i="4"/>
  <c r="H36" i="4"/>
  <c r="G36" i="4"/>
  <c r="L35" i="4"/>
  <c r="K35" i="4"/>
  <c r="J35" i="4"/>
  <c r="I35" i="4"/>
  <c r="H35" i="4"/>
  <c r="G35" i="4"/>
  <c r="L34" i="4"/>
  <c r="K34" i="4"/>
  <c r="J34" i="4"/>
  <c r="I34" i="4"/>
  <c r="H34" i="4"/>
  <c r="G34" i="4"/>
  <c r="H33" i="4"/>
  <c r="G33" i="4"/>
  <c r="L33" i="4"/>
  <c r="L32" i="4"/>
  <c r="K32" i="4"/>
  <c r="J32" i="4"/>
  <c r="I32" i="4"/>
  <c r="H32" i="4"/>
  <c r="G32" i="4"/>
  <c r="L31" i="4"/>
  <c r="K31" i="4"/>
  <c r="J31" i="4"/>
  <c r="I31" i="4"/>
  <c r="H31" i="4"/>
  <c r="G31" i="4"/>
  <c r="L30" i="4"/>
  <c r="K30" i="4"/>
  <c r="J30" i="4"/>
  <c r="I30" i="4"/>
  <c r="H30" i="4"/>
  <c r="G30" i="4"/>
  <c r="L29" i="4"/>
  <c r="K29" i="4"/>
  <c r="J29" i="4"/>
  <c r="I29" i="4"/>
  <c r="H29" i="4"/>
  <c r="G29" i="4"/>
  <c r="L28" i="4"/>
  <c r="K28" i="4"/>
  <c r="J28" i="4"/>
  <c r="I28" i="4"/>
  <c r="H28" i="4"/>
  <c r="G28" i="4"/>
  <c r="L27" i="4"/>
  <c r="K27" i="4"/>
  <c r="J27" i="4"/>
  <c r="I27" i="4"/>
  <c r="H27" i="4"/>
  <c r="G27" i="4"/>
  <c r="L26" i="4"/>
  <c r="K26" i="4"/>
  <c r="J26" i="4"/>
  <c r="I26" i="4"/>
  <c r="H26" i="4"/>
  <c r="G26" i="4"/>
  <c r="L25" i="4"/>
  <c r="K25" i="4"/>
  <c r="J25" i="4"/>
  <c r="I25" i="4"/>
  <c r="H25" i="4"/>
  <c r="G25" i="4"/>
  <c r="L24" i="4"/>
  <c r="K24" i="4"/>
  <c r="J24" i="4"/>
  <c r="I24" i="4"/>
  <c r="H24" i="4"/>
  <c r="G24" i="4"/>
  <c r="L23" i="4"/>
  <c r="K23" i="4"/>
  <c r="J23" i="4"/>
  <c r="I23" i="4"/>
  <c r="H23" i="4"/>
  <c r="G23" i="4"/>
  <c r="L22" i="4"/>
  <c r="K22" i="4"/>
  <c r="J22" i="4"/>
  <c r="I22" i="4"/>
  <c r="H22" i="4"/>
  <c r="G22" i="4"/>
  <c r="L21" i="4"/>
  <c r="K21" i="4"/>
  <c r="I21" i="4"/>
  <c r="H21" i="4"/>
  <c r="G21" i="4"/>
  <c r="J21" i="4"/>
  <c r="L20" i="4"/>
  <c r="K20" i="4"/>
  <c r="J20" i="4"/>
  <c r="I20" i="4"/>
  <c r="H20" i="4"/>
  <c r="G20" i="4"/>
  <c r="L19" i="4"/>
  <c r="K19" i="4"/>
  <c r="J19" i="4"/>
  <c r="I19" i="4"/>
  <c r="G19" i="4"/>
  <c r="L18" i="4"/>
  <c r="K18" i="4"/>
  <c r="J18" i="4"/>
  <c r="I18" i="4"/>
  <c r="H18" i="4"/>
  <c r="G18" i="4"/>
  <c r="J17" i="4"/>
  <c r="I17" i="4"/>
  <c r="L17" i="4"/>
  <c r="K16" i="4"/>
  <c r="J16" i="4"/>
  <c r="I16" i="4"/>
  <c r="G16" i="4"/>
  <c r="L15" i="4"/>
  <c r="K15" i="4"/>
  <c r="J15" i="4"/>
  <c r="I15" i="4"/>
  <c r="H15" i="4"/>
  <c r="G15" i="4"/>
  <c r="L14" i="4"/>
  <c r="K14" i="4"/>
  <c r="J14" i="4"/>
  <c r="I14" i="4"/>
  <c r="H14" i="4"/>
  <c r="G14" i="4"/>
  <c r="L13" i="4"/>
  <c r="K13" i="4"/>
  <c r="J13" i="4"/>
  <c r="I13" i="4"/>
  <c r="H13" i="4"/>
  <c r="G13" i="4"/>
  <c r="L12" i="4"/>
  <c r="K12" i="4"/>
  <c r="J12" i="4"/>
  <c r="I12" i="4"/>
  <c r="H12" i="4"/>
  <c r="G12" i="4"/>
  <c r="L11" i="4"/>
  <c r="K11" i="4"/>
  <c r="J11" i="4"/>
  <c r="I11" i="4"/>
  <c r="H11" i="4"/>
  <c r="G11" i="4"/>
  <c r="L10" i="4"/>
  <c r="K10" i="4"/>
  <c r="J10" i="4"/>
  <c r="I10" i="4"/>
  <c r="H10" i="4"/>
  <c r="G10" i="4"/>
  <c r="L9" i="4"/>
  <c r="K9" i="4"/>
  <c r="J9" i="4"/>
  <c r="I9" i="4"/>
  <c r="H9" i="4"/>
  <c r="G9" i="4"/>
  <c r="K8" i="4"/>
  <c r="J8" i="4"/>
  <c r="I8" i="4"/>
  <c r="H8" i="4"/>
  <c r="G8" i="4"/>
  <c r="N45" i="3"/>
  <c r="M45" i="3"/>
  <c r="N38" i="3"/>
  <c r="M38" i="3"/>
  <c r="N33" i="3"/>
  <c r="M33" i="3"/>
  <c r="M25" i="3"/>
  <c r="N25" i="3"/>
  <c r="N21" i="3"/>
  <c r="M21" i="3"/>
  <c r="N17" i="3"/>
  <c r="M17" i="3"/>
  <c r="F25" i="3"/>
  <c r="F45" i="3"/>
  <c r="F38" i="3"/>
  <c r="F33" i="3"/>
  <c r="F21" i="3"/>
  <c r="F17" i="3"/>
  <c r="N8" i="3"/>
  <c r="M8" i="3"/>
  <c r="F8" i="3"/>
  <c r="G8" i="3" s="1"/>
  <c r="L8" i="4" l="1"/>
  <c r="I33" i="4"/>
  <c r="J33" i="4"/>
  <c r="G17" i="4"/>
  <c r="K33" i="4"/>
  <c r="H17" i="4"/>
  <c r="K17" i="4"/>
  <c r="I45" i="4"/>
  <c r="F50" i="3"/>
  <c r="K50" i="4" l="1"/>
  <c r="L50" i="4"/>
  <c r="J50" i="4"/>
  <c r="I50" i="4"/>
  <c r="H50" i="4"/>
  <c r="G50" i="4"/>
  <c r="E17" i="3" l="1"/>
  <c r="E45" i="3"/>
  <c r="E38" i="3"/>
  <c r="E33" i="3"/>
  <c r="E25" i="3"/>
  <c r="E21" i="3"/>
  <c r="D50" i="4"/>
  <c r="D45" i="4"/>
  <c r="D38" i="4"/>
  <c r="D33" i="4"/>
  <c r="D25" i="4"/>
  <c r="D21" i="4"/>
  <c r="D17" i="4"/>
  <c r="D8" i="4"/>
  <c r="D45" i="3"/>
  <c r="J16" i="3" l="1"/>
  <c r="H43" i="3" l="1"/>
  <c r="L49" i="3"/>
  <c r="H49" i="3"/>
  <c r="D8" i="3" l="1"/>
  <c r="G16" i="3"/>
  <c r="I16" i="3"/>
  <c r="K16" i="3"/>
  <c r="C50" i="3" l="1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8" i="3"/>
  <c r="J18" i="3"/>
  <c r="I19" i="3"/>
  <c r="J19" i="3"/>
  <c r="I20" i="3"/>
  <c r="J20" i="3"/>
  <c r="I22" i="3"/>
  <c r="J22" i="3"/>
  <c r="I23" i="3"/>
  <c r="J23" i="3"/>
  <c r="I24" i="3"/>
  <c r="J24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4" i="3"/>
  <c r="J34" i="3"/>
  <c r="I35" i="3"/>
  <c r="J35" i="3"/>
  <c r="I36" i="3"/>
  <c r="J36" i="3"/>
  <c r="I37" i="3"/>
  <c r="J37" i="3"/>
  <c r="I39" i="3"/>
  <c r="J39" i="3"/>
  <c r="I40" i="3"/>
  <c r="J40" i="3"/>
  <c r="I41" i="3"/>
  <c r="J41" i="3"/>
  <c r="I42" i="3"/>
  <c r="J42" i="3"/>
  <c r="I43" i="3"/>
  <c r="J43" i="3"/>
  <c r="I44" i="3"/>
  <c r="J44" i="3"/>
  <c r="I46" i="3"/>
  <c r="J46" i="3"/>
  <c r="I47" i="3"/>
  <c r="J47" i="3"/>
  <c r="I48" i="3"/>
  <c r="J48" i="3"/>
  <c r="I49" i="3"/>
  <c r="J49" i="3"/>
  <c r="G9" i="3" l="1"/>
  <c r="H9" i="3"/>
  <c r="K9" i="3"/>
  <c r="L9" i="3"/>
  <c r="G10" i="3"/>
  <c r="H10" i="3"/>
  <c r="K10" i="3"/>
  <c r="L10" i="3"/>
  <c r="G11" i="3"/>
  <c r="H11" i="3"/>
  <c r="K11" i="3"/>
  <c r="L11" i="3"/>
  <c r="G12" i="3"/>
  <c r="H12" i="3"/>
  <c r="K12" i="3"/>
  <c r="L12" i="3"/>
  <c r="G13" i="3"/>
  <c r="H13" i="3"/>
  <c r="K13" i="3"/>
  <c r="L13" i="3"/>
  <c r="G14" i="3"/>
  <c r="H14" i="3"/>
  <c r="K14" i="3"/>
  <c r="L14" i="3"/>
  <c r="G15" i="3"/>
  <c r="H15" i="3"/>
  <c r="K15" i="3"/>
  <c r="L15" i="3"/>
  <c r="G18" i="3"/>
  <c r="H18" i="3"/>
  <c r="K18" i="3"/>
  <c r="L18" i="3"/>
  <c r="G19" i="3"/>
  <c r="K19" i="3"/>
  <c r="L19" i="3"/>
  <c r="G22" i="3"/>
  <c r="H22" i="3"/>
  <c r="K22" i="3"/>
  <c r="L22" i="3"/>
  <c r="G23" i="3"/>
  <c r="H23" i="3"/>
  <c r="K23" i="3"/>
  <c r="L23" i="3"/>
  <c r="G24" i="3"/>
  <c r="H24" i="3"/>
  <c r="K24" i="3"/>
  <c r="L24" i="3"/>
  <c r="G26" i="3"/>
  <c r="H26" i="3"/>
  <c r="K26" i="3"/>
  <c r="L26" i="3"/>
  <c r="G27" i="3"/>
  <c r="H27" i="3"/>
  <c r="K27" i="3"/>
  <c r="L27" i="3"/>
  <c r="G28" i="3"/>
  <c r="H28" i="3"/>
  <c r="K28" i="3"/>
  <c r="L28" i="3"/>
  <c r="G29" i="3"/>
  <c r="H29" i="3"/>
  <c r="K29" i="3"/>
  <c r="L29" i="3"/>
  <c r="G30" i="3"/>
  <c r="H30" i="3"/>
  <c r="K30" i="3"/>
  <c r="L30" i="3"/>
  <c r="G31" i="3"/>
  <c r="H31" i="3"/>
  <c r="K31" i="3"/>
  <c r="L31" i="3"/>
  <c r="G32" i="3"/>
  <c r="H32" i="3"/>
  <c r="K32" i="3"/>
  <c r="L32" i="3"/>
  <c r="G34" i="3"/>
  <c r="H34" i="3"/>
  <c r="K34" i="3"/>
  <c r="L34" i="3"/>
  <c r="G35" i="3"/>
  <c r="H35" i="3"/>
  <c r="K35" i="3"/>
  <c r="L35" i="3"/>
  <c r="G36" i="3"/>
  <c r="H36" i="3"/>
  <c r="K36" i="3"/>
  <c r="L36" i="3"/>
  <c r="G37" i="3"/>
  <c r="H37" i="3"/>
  <c r="K37" i="3"/>
  <c r="L37" i="3"/>
  <c r="G39" i="3"/>
  <c r="H39" i="3"/>
  <c r="K39" i="3"/>
  <c r="L39" i="3"/>
  <c r="G40" i="3"/>
  <c r="H40" i="3"/>
  <c r="K40" i="3"/>
  <c r="L40" i="3"/>
  <c r="G41" i="3"/>
  <c r="H41" i="3"/>
  <c r="K41" i="3"/>
  <c r="L41" i="3"/>
  <c r="G42" i="3"/>
  <c r="H42" i="3"/>
  <c r="K42" i="3"/>
  <c r="L42" i="3"/>
  <c r="G44" i="3"/>
  <c r="H44" i="3"/>
  <c r="K44" i="3"/>
  <c r="L44" i="3"/>
  <c r="G46" i="3"/>
  <c r="H46" i="3"/>
  <c r="K46" i="3"/>
  <c r="L46" i="3"/>
  <c r="D38" i="3" l="1"/>
  <c r="D33" i="3"/>
  <c r="D25" i="3"/>
  <c r="D21" i="3"/>
  <c r="D17" i="3"/>
  <c r="J25" i="3" l="1"/>
  <c r="I25" i="3"/>
  <c r="I45" i="3"/>
  <c r="J45" i="3"/>
  <c r="I33" i="3"/>
  <c r="J33" i="3"/>
  <c r="I21" i="3"/>
  <c r="J21" i="3"/>
  <c r="H47" i="3"/>
  <c r="L47" i="3"/>
  <c r="G47" i="3"/>
  <c r="K47" i="3"/>
  <c r="G43" i="3"/>
  <c r="L43" i="3"/>
  <c r="K43" i="3"/>
  <c r="G21" i="3"/>
  <c r="H21" i="3"/>
  <c r="K21" i="3"/>
  <c r="L21" i="3"/>
  <c r="K49" i="3"/>
  <c r="G49" i="3"/>
  <c r="G20" i="3"/>
  <c r="H20" i="3"/>
  <c r="K20" i="3"/>
  <c r="L20" i="3"/>
  <c r="G25" i="3"/>
  <c r="H25" i="3"/>
  <c r="K25" i="3"/>
  <c r="L25" i="3"/>
  <c r="G33" i="3"/>
  <c r="H33" i="3"/>
  <c r="K33" i="3"/>
  <c r="L33" i="3"/>
  <c r="H45" i="3"/>
  <c r="K45" i="3"/>
  <c r="L45" i="3"/>
  <c r="G45" i="3"/>
  <c r="H48" i="3"/>
  <c r="K48" i="3"/>
  <c r="L48" i="3"/>
  <c r="G48" i="3"/>
  <c r="H8" i="3"/>
  <c r="M50" i="3"/>
  <c r="I8" i="3"/>
  <c r="J8" i="3" l="1"/>
  <c r="I38" i="3"/>
  <c r="J38" i="3"/>
  <c r="I17" i="3"/>
  <c r="J17" i="3"/>
  <c r="G17" i="3"/>
  <c r="H17" i="3"/>
  <c r="K17" i="3"/>
  <c r="L17" i="3"/>
  <c r="G38" i="3"/>
  <c r="H38" i="3"/>
  <c r="K38" i="3"/>
  <c r="L38" i="3"/>
  <c r="N50" i="3"/>
  <c r="D50" i="3"/>
  <c r="I50" i="3" l="1"/>
  <c r="J50" i="3"/>
  <c r="G50" i="3"/>
  <c r="H50" i="3"/>
  <c r="L8" i="3"/>
  <c r="K8" i="3"/>
  <c r="E50" i="3"/>
  <c r="L50" i="3" s="1"/>
  <c r="K50" i="3" l="1"/>
</calcChain>
</file>

<file path=xl/sharedStrings.xml><?xml version="1.0" encoding="utf-8"?>
<sst xmlns="http://schemas.openxmlformats.org/spreadsheetml/2006/main" count="220" uniqueCount="112">
  <si>
    <t>Наименование показателя</t>
  </si>
  <si>
    <t>Ц.ст.</t>
  </si>
  <si>
    <t>0100000000</t>
  </si>
  <si>
    <t>0110000000</t>
  </si>
  <si>
    <t>0120000000</t>
  </si>
  <si>
    <t>0130000000</t>
  </si>
  <si>
    <t>0140000000</t>
  </si>
  <si>
    <t>0150000000</t>
  </si>
  <si>
    <t>0160000000</t>
  </si>
  <si>
    <t>0180000000</t>
  </si>
  <si>
    <t>0200000000</t>
  </si>
  <si>
    <t>0210000000</t>
  </si>
  <si>
    <t>0220000000</t>
  </si>
  <si>
    <t>0230000000</t>
  </si>
  <si>
    <t>0300000000</t>
  </si>
  <si>
    <t>0310000000</t>
  </si>
  <si>
    <t>0320000000</t>
  </si>
  <si>
    <t>0330000000</t>
  </si>
  <si>
    <t>0400000000</t>
  </si>
  <si>
    <t>0410000000</t>
  </si>
  <si>
    <t>0420000000</t>
  </si>
  <si>
    <t>0430000000</t>
  </si>
  <si>
    <t>0440000000</t>
  </si>
  <si>
    <t>0450000000</t>
  </si>
  <si>
    <t>0460000000</t>
  </si>
  <si>
    <t>0470000000</t>
  </si>
  <si>
    <t>0500000000</t>
  </si>
  <si>
    <t>0510000000</t>
  </si>
  <si>
    <t>0520000000</t>
  </si>
  <si>
    <t>0530000000</t>
  </si>
  <si>
    <t>0540000000</t>
  </si>
  <si>
    <t>0600000000</t>
  </si>
  <si>
    <t>0610000000</t>
  </si>
  <si>
    <t>0620000000</t>
  </si>
  <si>
    <t>0630000000</t>
  </si>
  <si>
    <t>0640000000</t>
  </si>
  <si>
    <t>0660000000</t>
  </si>
  <si>
    <t>0700000000</t>
  </si>
  <si>
    <t>0710000000</t>
  </si>
  <si>
    <t>0800000000</t>
  </si>
  <si>
    <t>0900000000</t>
  </si>
  <si>
    <t>ВСЕГО РАСХОДОВ:</t>
  </si>
  <si>
    <t>0650000000</t>
  </si>
  <si>
    <t>1000000000</t>
  </si>
  <si>
    <t>Подпрограмма 1. "Молодежь Североморска"</t>
  </si>
  <si>
    <t>Подпрограмма 2. "Развитие физической культуры и спорта и формирования здорового образа жизни в ЗАТО г. Североморск"</t>
  </si>
  <si>
    <t>Подпрограмма 3. "Профилактика наркомании, алкоголизма и токсикомании в ЗАТО г. Североморск"</t>
  </si>
  <si>
    <t>Подпрограмма 4. "Дополнительные меры социальной поддержки отдельных категорий граждан ЗАТО г. Североморск"</t>
  </si>
  <si>
    <t>Подпрограмма 5. "Доступная среда в ЗАТО г. Североморск"</t>
  </si>
  <si>
    <t>Подпрограмма 6. "Профилактика правонарушений в ЗАТО г. Североморск"</t>
  </si>
  <si>
    <t>Подпрограмма 8. "Охрана окружающей среды ЗАТО г. Североморск"</t>
  </si>
  <si>
    <t>Подпрограмма 1. "Развитие малого и среднего предпринимательства, стимулирование инвестиционной деятельности ЗАТО г. Североморск"</t>
  </si>
  <si>
    <t>Подпрограмма 2. "Развитие потребительского рынка ЗАТО г. Североморск"</t>
  </si>
  <si>
    <t>Подпрограмма 3. "Поддержка социально - ориентированных некоммерческий организаций"</t>
  </si>
  <si>
    <t>Подпрограмма 1. Создание условий для эффективного использования муниципального имущества ЗАТО г. Североморск</t>
  </si>
  <si>
    <t>Подпрограмма 2. "Развитие информационного общества и системы "Электронный муниципалитет" в ЗАТО г. Североморск"</t>
  </si>
  <si>
    <t>Подпрограмма 1. "Автомобильные дороги и проезды ЗАТО г. Североморск"</t>
  </si>
  <si>
    <t>Подпрограмма 2. "Комплексная эксплуатация муниципальных объектов уличного (наружного) освещения"</t>
  </si>
  <si>
    <t>Подпрограмма 3. "Энергосбережение и повышение энергоэффективности на территории ЗАТО г. Североморск"</t>
  </si>
  <si>
    <t>Подпрограмма 4. "Подготовка объектов и систем жизнеобеспечения ЗАТО г. Североморск к работе в отопительный период"</t>
  </si>
  <si>
    <t>Подпрограмма 5. "Муниципальный жилищный фонд ЗАТО г. Североморск"</t>
  </si>
  <si>
    <t>Подпрограмма 6. "Осуществление прочих мероприятий по благоустройству в ЗАТО г. Североморск"</t>
  </si>
  <si>
    <t>Подпрограмма 7. "Городские парки и скверы - центры отдыха Североморцев"</t>
  </si>
  <si>
    <t>Подпрограмма 1. "Развитие дошкольного, общего и дополнительного образования детей"</t>
  </si>
  <si>
    <t>Подпрограмма 2. "Школьное питание"</t>
  </si>
  <si>
    <t>Подпрограмма 3. "Североморск - город без сирот"</t>
  </si>
  <si>
    <t>Подпрограмма 4. "Отдых и оздоровление детей"</t>
  </si>
  <si>
    <t>Подпрограмма 1. "Совершенствование предоставления дополнительного образования детям в сфере культуры"</t>
  </si>
  <si>
    <t>Подпрограмма 2. "Совершенствование библиотечного, библиографического и информационного обслуживания пользователей"</t>
  </si>
  <si>
    <t>Подпрограмма 3. "Совершенствование организации досуга и развитие творческих способностей граждан"</t>
  </si>
  <si>
    <t>Подпрограмма 4. "Совершенствование музейного обслуживания граждан"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</si>
  <si>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</si>
  <si>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Подпрограмма 1. "Управление муниципальными финансами"</t>
  </si>
  <si>
    <t>Муниципальная программа 1. "Улучшение качества и безопасности жизни населения"</t>
  </si>
  <si>
    <t>Муниципальная программа 2. "Развитие конкурентоспособной экономики"</t>
  </si>
  <si>
    <t>Муниципальная программа 3. "Развитие муниципального управления и гражданского общества в ЗАТО г. Североморск"</t>
  </si>
  <si>
    <t>Муниципальная программа 4. "Обеспечение комфортной городской среды в ЗАТО г. Североморск"</t>
  </si>
  <si>
    <t>Муниципальная программа 5. "Развитие образования ЗАТО г. Североморск"</t>
  </si>
  <si>
    <t>Муниципальная программа 6. "Культура ЗАТО г. Североморск"</t>
  </si>
  <si>
    <t>Муниципальная 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г.Североморск"</t>
  </si>
  <si>
    <t>Муниципальная программа 8. "Формирование современной городской среды ЗАТО г. Североморск"</t>
  </si>
  <si>
    <t>Муниципальная программа 9. "Повышение безопасности дорожного движения и снижение дорожно-транспортного травматизма в ЗАТО г. Североморск"</t>
  </si>
  <si>
    <t>Муниципальная программа 10. "Профилактика терроризма, экстремизма и ликвидация последствий проявления терроризма и экстремизма на территории ЗАТО г. Североморск"</t>
  </si>
  <si>
    <t>тыс.руб.</t>
  </si>
  <si>
    <t xml:space="preserve">Отклонение </t>
  </si>
  <si>
    <t>Сумма</t>
  </si>
  <si>
    <t>(%)</t>
  </si>
  <si>
    <t>Подпрограмма 6. «Создание условий для обеспечения и развития в сфере культуры, спорта и молодежной политики»</t>
  </si>
  <si>
    <t>Прогноз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</si>
  <si>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</si>
  <si>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</si>
  <si>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Подпрограмма 3. "Совершенствование организации деятельности органов местного самоуправления"</t>
  </si>
  <si>
    <t>Прогноз расходов в рамках муниципальных программ на 2023 - 2025 годы</t>
  </si>
  <si>
    <t>2026 год</t>
  </si>
  <si>
    <t>Отчет                     2023 год</t>
  </si>
  <si>
    <t>Утверждено            на 01.11.2024</t>
  </si>
  <si>
    <t>Ожидаемое исполнение за 2024 год</t>
  </si>
  <si>
    <t>Проект                 2025 год</t>
  </si>
  <si>
    <t>к отчету 2023 года</t>
  </si>
  <si>
    <t>к плану 2024 года</t>
  </si>
  <si>
    <t>к ожидаемому                       2024 года</t>
  </si>
  <si>
    <t>2027 год</t>
  </si>
  <si>
    <t>Прогноз расходов в рамках муниципальных программ/подпрограмм и непрограммной деятельности на 2025 - 2027 годы</t>
  </si>
  <si>
    <t>Итого по непрограммной деятельности:</t>
  </si>
  <si>
    <t>ИТОГО по муниципальным программам:</t>
  </si>
  <si>
    <t>ВСЕГО РАСХОДЫ</t>
  </si>
  <si>
    <t>Иная непрограммная деятельность</t>
  </si>
  <si>
    <t>Непрограммная деятельность муниципальных бюджетных и автономных учреждений</t>
  </si>
  <si>
    <t>Непрограммная деятельность муниципальных казенных учреждений</t>
  </si>
  <si>
    <t>Непрограммная деятельность Контрольно-счетной палаты ЗАТО г. Североморск</t>
  </si>
  <si>
    <t>Непрограммная деятельность Администрации ЗАТО г. Североморск и ее структурных подразделений</t>
  </si>
  <si>
    <t>Непрограммная деятельность Совета депутатов ЗАТО г. Североморск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</si>
</sst>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97">
    <xf numFmtId="0" fontId="0" fillId="0" borderId="0" xfId="0"/>
    <xf numFmtId="0" fontId="6" fillId="5" borderId="0" xfId="0" applyFont="1" applyFill="1" applyProtection="1">
      <protection locked="0"/>
    </xf>
    <xf numFmtId="0" fontId="8" fillId="5" borderId="0" xfId="0" applyFont="1" applyFill="1" applyProtection="1">
      <protection locked="0"/>
    </xf>
    <xf numFmtId="0" fontId="9" fillId="5" borderId="1" xfId="2" applyNumberFormat="1" applyFont="1" applyFill="1" applyProtection="1"/>
    <xf numFmtId="0" fontId="9" fillId="5" borderId="8" xfId="29" applyNumberFormat="1" applyFont="1" applyFill="1" applyBorder="1" applyProtection="1">
      <alignment vertical="top" wrapText="1"/>
    </xf>
    <xf numFmtId="1" fontId="9" fillId="5" borderId="2" xfId="30" applyNumberFormat="1" applyFont="1" applyFill="1" applyBorder="1" applyProtection="1">
      <alignment horizontal="center" vertical="top" shrinkToFit="1"/>
    </xf>
    <xf numFmtId="164" fontId="10" fillId="5" borderId="12" xfId="31" applyNumberFormat="1" applyFont="1" applyFill="1" applyBorder="1" applyProtection="1">
      <alignment horizontal="right" vertical="top" shrinkToFit="1"/>
    </xf>
    <xf numFmtId="164" fontId="13" fillId="5" borderId="0" xfId="0" applyNumberFormat="1" applyFont="1" applyFill="1" applyProtection="1">
      <protection locked="0"/>
    </xf>
    <xf numFmtId="0" fontId="10" fillId="5" borderId="8" xfId="29" applyNumberFormat="1" applyFont="1" applyFill="1" applyBorder="1" applyProtection="1">
      <alignment vertical="top" wrapText="1"/>
    </xf>
    <xf numFmtId="1" fontId="10" fillId="5" borderId="2" xfId="30" applyNumberFormat="1" applyFont="1" applyFill="1" applyBorder="1" applyProtection="1">
      <alignment horizontal="center" vertical="top" shrinkToFit="1"/>
    </xf>
    <xf numFmtId="0" fontId="9" fillId="5" borderId="10" xfId="48" applyNumberFormat="1" applyFont="1" applyFill="1" applyBorder="1" applyAlignment="1" applyProtection="1">
      <alignment vertical="top" wrapText="1"/>
    </xf>
    <xf numFmtId="0" fontId="10" fillId="5" borderId="10" xfId="48" applyNumberFormat="1" applyFont="1" applyFill="1" applyBorder="1" applyAlignment="1" applyProtection="1">
      <alignment vertical="top" wrapText="1"/>
    </xf>
    <xf numFmtId="49" fontId="9" fillId="5" borderId="2" xfId="30" applyNumberFormat="1" applyFont="1" applyFill="1" applyBorder="1" applyProtection="1">
      <alignment horizontal="center" vertical="top" shrinkToFit="1"/>
    </xf>
    <xf numFmtId="0" fontId="12" fillId="5" borderId="1" xfId="2" applyNumberFormat="1" applyFont="1" applyFill="1" applyProtection="1"/>
    <xf numFmtId="0" fontId="13" fillId="5" borderId="0" xfId="0" applyFont="1" applyFill="1" applyProtection="1">
      <protection locked="0"/>
    </xf>
    <xf numFmtId="164" fontId="17" fillId="5" borderId="21" xfId="17" applyNumberFormat="1" applyFont="1" applyFill="1" applyBorder="1" applyAlignment="1" applyProtection="1">
      <alignment horizontal="right" vertical="top" shrinkToFit="1"/>
    </xf>
    <xf numFmtId="164" fontId="18" fillId="5" borderId="2" xfId="17" applyNumberFormat="1" applyFont="1" applyFill="1" applyAlignment="1" applyProtection="1">
      <alignment horizontal="right" vertical="top" shrinkToFit="1"/>
    </xf>
    <xf numFmtId="164" fontId="17" fillId="5" borderId="2" xfId="17" applyNumberFormat="1" applyFont="1" applyFill="1" applyAlignment="1" applyProtection="1">
      <alignment horizontal="right" vertical="top" shrinkToFit="1"/>
    </xf>
    <xf numFmtId="164" fontId="12" fillId="5" borderId="1" xfId="2" applyNumberFormat="1" applyFont="1" applyFill="1" applyProtection="1"/>
    <xf numFmtId="4" fontId="6" fillId="5" borderId="0" xfId="0" applyNumberFormat="1" applyFont="1" applyFill="1" applyAlignment="1" applyProtection="1">
      <alignment vertical="top"/>
      <protection locked="0"/>
    </xf>
    <xf numFmtId="4" fontId="8" fillId="5" borderId="0" xfId="0" applyNumberFormat="1" applyFont="1" applyFill="1" applyAlignment="1" applyProtection="1">
      <alignment vertical="top"/>
      <protection locked="0"/>
    </xf>
    <xf numFmtId="164" fontId="9" fillId="5" borderId="1" xfId="2" applyNumberFormat="1" applyFont="1" applyFill="1" applyProtection="1"/>
    <xf numFmtId="164" fontId="10" fillId="5" borderId="2" xfId="31" applyNumberFormat="1" applyFont="1" applyFill="1" applyBorder="1" applyProtection="1">
      <alignment horizontal="right" vertical="top" shrinkToFit="1"/>
    </xf>
    <xf numFmtId="164" fontId="9" fillId="5" borderId="2" xfId="31" applyNumberFormat="1" applyFont="1" applyFill="1" applyBorder="1" applyProtection="1">
      <alignment horizontal="right" vertical="top" shrinkToFit="1"/>
    </xf>
    <xf numFmtId="164" fontId="6" fillId="5" borderId="0" xfId="0" applyNumberFormat="1" applyFont="1" applyFill="1" applyProtection="1">
      <protection locked="0"/>
    </xf>
    <xf numFmtId="164" fontId="9" fillId="6" borderId="2" xfId="31" applyNumberFormat="1" applyFont="1" applyFill="1" applyBorder="1" applyProtection="1">
      <alignment horizontal="right" vertical="top" shrinkToFit="1"/>
    </xf>
    <xf numFmtId="164" fontId="10" fillId="6" borderId="2" xfId="31" applyNumberFormat="1" applyFont="1" applyFill="1" applyBorder="1" applyProtection="1">
      <alignment horizontal="right" vertical="top" shrinkToFit="1"/>
    </xf>
    <xf numFmtId="164" fontId="14" fillId="5" borderId="4" xfId="28" applyNumberFormat="1" applyFont="1" applyFill="1" applyBorder="1" applyAlignment="1" applyProtection="1">
      <alignment horizontal="center" vertical="center" wrapText="1"/>
    </xf>
    <xf numFmtId="164" fontId="10" fillId="5" borderId="4" xfId="31" applyNumberFormat="1" applyFont="1" applyFill="1" applyBorder="1" applyProtection="1">
      <alignment horizontal="right" vertical="top" shrinkToFit="1"/>
    </xf>
    <xf numFmtId="164" fontId="9" fillId="5" borderId="4" xfId="31" applyNumberFormat="1" applyFont="1" applyFill="1" applyBorder="1" applyProtection="1">
      <alignment horizontal="right" vertical="top" shrinkToFit="1"/>
    </xf>
    <xf numFmtId="164" fontId="9" fillId="6" borderId="9" xfId="31" applyNumberFormat="1" applyFont="1" applyFill="1" applyBorder="1" applyProtection="1">
      <alignment horizontal="right" vertical="top" shrinkToFit="1"/>
    </xf>
    <xf numFmtId="164" fontId="10" fillId="6" borderId="9" xfId="31" applyNumberFormat="1" applyFont="1" applyFill="1" applyBorder="1" applyProtection="1">
      <alignment horizontal="right" vertical="top" shrinkToFit="1"/>
    </xf>
    <xf numFmtId="164" fontId="10" fillId="6" borderId="12" xfId="31" applyNumberFormat="1" applyFont="1" applyFill="1" applyBorder="1" applyProtection="1">
      <alignment horizontal="right" vertical="top" shrinkToFit="1"/>
    </xf>
    <xf numFmtId="164" fontId="10" fillId="6" borderId="13" xfId="31" applyNumberFormat="1" applyFont="1" applyFill="1" applyBorder="1" applyProtection="1">
      <alignment horizontal="right" vertical="top" shrinkToFit="1"/>
    </xf>
    <xf numFmtId="0" fontId="10" fillId="5" borderId="8" xfId="29" applyNumberFormat="1" applyFont="1" applyFill="1" applyBorder="1" applyAlignment="1" applyProtection="1">
      <alignment vertical="top" wrapText="1"/>
    </xf>
    <xf numFmtId="0" fontId="9" fillId="5" borderId="8" xfId="29" applyNumberFormat="1" applyFont="1" applyFill="1" applyBorder="1" applyAlignment="1" applyProtection="1">
      <alignment vertical="top" wrapText="1"/>
    </xf>
    <xf numFmtId="0" fontId="6" fillId="5" borderId="0" xfId="0" applyFont="1" applyFill="1" applyAlignment="1" applyProtection="1">
      <alignment wrapText="1"/>
      <protection locked="0"/>
    </xf>
    <xf numFmtId="164" fontId="10" fillId="7" borderId="12" xfId="31" applyNumberFormat="1" applyFont="1" applyFill="1" applyBorder="1" applyProtection="1">
      <alignment horizontal="right" vertical="top" shrinkToFit="1"/>
    </xf>
    <xf numFmtId="164" fontId="10" fillId="7" borderId="4" xfId="31" applyNumberFormat="1" applyFont="1" applyFill="1" applyBorder="1" applyProtection="1">
      <alignment horizontal="right" vertical="top" shrinkToFit="1"/>
    </xf>
    <xf numFmtId="164" fontId="10" fillId="7" borderId="13" xfId="31" applyNumberFormat="1" applyFont="1" applyFill="1" applyBorder="1" applyProtection="1">
      <alignment horizontal="right" vertical="top" shrinkToFit="1"/>
    </xf>
    <xf numFmtId="164" fontId="9" fillId="5" borderId="4" xfId="0" applyNumberFormat="1" applyFont="1" applyFill="1" applyBorder="1" applyAlignment="1" applyProtection="1">
      <protection locked="0"/>
    </xf>
    <xf numFmtId="164" fontId="9" fillId="6" borderId="4" xfId="0" applyNumberFormat="1" applyFont="1" applyFill="1" applyBorder="1" applyAlignment="1" applyProtection="1">
      <protection locked="0"/>
    </xf>
    <xf numFmtId="0" fontId="8" fillId="7" borderId="4" xfId="0" applyFont="1" applyFill="1" applyBorder="1" applyProtection="1">
      <protection locked="0"/>
    </xf>
    <xf numFmtId="164" fontId="10" fillId="7" borderId="4" xfId="0" applyNumberFormat="1" applyFont="1" applyFill="1" applyBorder="1" applyAlignment="1" applyProtection="1">
      <protection locked="0"/>
    </xf>
    <xf numFmtId="0" fontId="9" fillId="5" borderId="4" xfId="0" applyFont="1" applyFill="1" applyBorder="1" applyAlignment="1" applyProtection="1">
      <alignment wrapText="1"/>
      <protection locked="0"/>
    </xf>
    <xf numFmtId="0" fontId="10" fillId="7" borderId="4" xfId="0" applyFont="1" applyFill="1" applyBorder="1" applyAlignment="1" applyProtection="1">
      <alignment wrapText="1"/>
      <protection locked="0"/>
    </xf>
    <xf numFmtId="0" fontId="9" fillId="5" borderId="4" xfId="0" applyFont="1" applyFill="1" applyBorder="1" applyAlignment="1" applyProtection="1">
      <alignment horizontal="center"/>
      <protection locked="0"/>
    </xf>
    <xf numFmtId="0" fontId="8" fillId="8" borderId="4" xfId="0" applyFont="1" applyFill="1" applyBorder="1" applyAlignment="1" applyProtection="1">
      <alignment wrapText="1"/>
      <protection locked="0"/>
    </xf>
    <xf numFmtId="0" fontId="8" fillId="8" borderId="4" xfId="0" applyFont="1" applyFill="1" applyBorder="1" applyProtection="1">
      <protection locked="0"/>
    </xf>
    <xf numFmtId="164" fontId="10" fillId="8" borderId="4" xfId="0" applyNumberFormat="1" applyFont="1" applyFill="1" applyBorder="1" applyAlignment="1" applyProtection="1">
      <protection locked="0"/>
    </xf>
    <xf numFmtId="164" fontId="10" fillId="8" borderId="4" xfId="31" applyNumberFormat="1" applyFont="1" applyFill="1" applyBorder="1" applyProtection="1">
      <alignment horizontal="right" vertical="top" shrinkToFit="1"/>
    </xf>
    <xf numFmtId="0" fontId="9" fillId="5" borderId="1" xfId="1" applyNumberFormat="1" applyFont="1" applyFill="1" applyProtection="1">
      <alignment wrapText="1"/>
    </xf>
    <xf numFmtId="0" fontId="9" fillId="5" borderId="1" xfId="1" applyFont="1" applyFill="1">
      <alignment wrapText="1"/>
    </xf>
    <xf numFmtId="0" fontId="15" fillId="5" borderId="1" xfId="3" applyNumberFormat="1" applyFont="1" applyFill="1" applyAlignment="1" applyProtection="1">
      <alignment horizontal="center" wrapText="1"/>
    </xf>
    <xf numFmtId="0" fontId="16" fillId="5" borderId="1" xfId="4" applyNumberFormat="1" applyFont="1" applyFill="1" applyProtection="1">
      <alignment horizontal="center"/>
    </xf>
    <xf numFmtId="0" fontId="16" fillId="5" borderId="1" xfId="4" applyFont="1" applyFill="1">
      <alignment horizontal="center"/>
    </xf>
    <xf numFmtId="0" fontId="9" fillId="5" borderId="1" xfId="5" applyNumberFormat="1" applyFont="1" applyFill="1" applyProtection="1">
      <alignment horizontal="right"/>
    </xf>
    <xf numFmtId="0" fontId="9" fillId="5" borderId="1" xfId="5" applyFont="1" applyFill="1">
      <alignment horizontal="right"/>
    </xf>
    <xf numFmtId="0" fontId="14" fillId="5" borderId="6" xfId="6" applyNumberFormat="1" applyFont="1" applyFill="1" applyBorder="1" applyAlignment="1" applyProtection="1">
      <alignment horizontal="center" vertical="center" wrapText="1"/>
    </xf>
    <xf numFmtId="0" fontId="14" fillId="5" borderId="15" xfId="6" applyNumberFormat="1" applyFont="1" applyFill="1" applyBorder="1" applyAlignment="1" applyProtection="1">
      <alignment horizontal="center" vertical="center" wrapText="1"/>
    </xf>
    <xf numFmtId="0" fontId="14" fillId="5" borderId="8" xfId="6" applyFont="1" applyFill="1" applyBorder="1" applyAlignment="1">
      <alignment horizontal="center" vertical="center" wrapText="1"/>
    </xf>
    <xf numFmtId="0" fontId="14" fillId="5" borderId="7" xfId="9" applyNumberFormat="1" applyFont="1" applyFill="1" applyBorder="1" applyProtection="1">
      <alignment horizontal="center" vertical="center" wrapText="1"/>
    </xf>
    <xf numFmtId="0" fontId="14" fillId="5" borderId="3" xfId="9" applyNumberFormat="1" applyFont="1" applyFill="1" applyBorder="1" applyProtection="1">
      <alignment horizontal="center" vertical="center" wrapText="1"/>
    </xf>
    <xf numFmtId="0" fontId="14" fillId="5" borderId="2" xfId="9" applyFont="1" applyFill="1" applyBorder="1">
      <alignment horizontal="center" vertical="center" wrapText="1"/>
    </xf>
    <xf numFmtId="0" fontId="14" fillId="6" borderId="4" xfId="28" applyNumberFormat="1" applyFont="1" applyFill="1" applyBorder="1" applyAlignment="1" applyProtection="1">
      <alignment horizontal="center" vertical="center" wrapText="1"/>
    </xf>
    <xf numFmtId="0" fontId="14" fillId="5" borderId="14" xfId="28" applyNumberFormat="1" applyFont="1" applyFill="1" applyBorder="1" applyAlignment="1" applyProtection="1">
      <alignment horizontal="center" vertical="center" wrapText="1"/>
    </xf>
    <xf numFmtId="0" fontId="14" fillId="5" borderId="16" xfId="28" applyNumberFormat="1" applyFont="1" applyFill="1" applyBorder="1" applyAlignment="1" applyProtection="1">
      <alignment horizontal="center" vertical="center" wrapText="1"/>
    </xf>
    <xf numFmtId="0" fontId="14" fillId="5" borderId="3" xfId="28" applyNumberFormat="1" applyFont="1" applyFill="1" applyBorder="1" applyAlignment="1" applyProtection="1">
      <alignment horizontal="center" vertical="center" wrapText="1"/>
    </xf>
    <xf numFmtId="164" fontId="14" fillId="5" borderId="18" xfId="28" applyNumberFormat="1" applyFont="1" applyFill="1" applyBorder="1" applyAlignment="1" applyProtection="1">
      <alignment horizontal="center" vertical="center" wrapText="1"/>
    </xf>
    <xf numFmtId="164" fontId="14" fillId="5" borderId="17" xfId="28" applyNumberFormat="1" applyFont="1" applyFill="1" applyBorder="1" applyAlignment="1" applyProtection="1">
      <alignment horizontal="center" vertical="center" wrapText="1"/>
    </xf>
    <xf numFmtId="164" fontId="14" fillId="5" borderId="19" xfId="28" applyNumberFormat="1" applyFont="1" applyFill="1" applyBorder="1" applyAlignment="1" applyProtection="1">
      <alignment horizontal="center" vertical="center" wrapText="1"/>
    </xf>
    <xf numFmtId="164" fontId="14" fillId="6" borderId="5" xfId="28" applyNumberFormat="1" applyFont="1" applyFill="1" applyBorder="1" applyAlignment="1">
      <alignment horizontal="center" vertical="center" wrapText="1"/>
    </xf>
    <xf numFmtId="164" fontId="14" fillId="6" borderId="20" xfId="28" applyNumberFormat="1" applyFont="1" applyFill="1" applyBorder="1" applyAlignment="1">
      <alignment horizontal="center" vertical="center" wrapText="1"/>
    </xf>
    <xf numFmtId="0" fontId="10" fillId="7" borderId="11" xfId="33" applyNumberFormat="1" applyFont="1" applyFill="1" applyBorder="1" applyProtection="1">
      <alignment horizontal="left"/>
    </xf>
    <xf numFmtId="0" fontId="10" fillId="7" borderId="12" xfId="33" applyFont="1" applyFill="1" applyBorder="1">
      <alignment horizontal="left"/>
    </xf>
    <xf numFmtId="0" fontId="14" fillId="5" borderId="7" xfId="28" applyNumberFormat="1" applyFont="1" applyFill="1" applyBorder="1" applyProtection="1">
      <alignment horizontal="center" vertical="center" wrapText="1"/>
    </xf>
    <xf numFmtId="0" fontId="14" fillId="5" borderId="3" xfId="28" applyNumberFormat="1" applyFont="1" applyFill="1" applyBorder="1" applyProtection="1">
      <alignment horizontal="center" vertical="center" wrapText="1"/>
    </xf>
    <xf numFmtId="0" fontId="14" fillId="5" borderId="2" xfId="28" applyFont="1" applyFill="1" applyBorder="1">
      <alignment horizontal="center" vertical="center" wrapText="1"/>
    </xf>
    <xf numFmtId="164" fontId="14" fillId="5" borderId="7" xfId="28" applyNumberFormat="1" applyFont="1" applyFill="1" applyBorder="1" applyProtection="1">
      <alignment horizontal="center" vertical="center" wrapText="1"/>
    </xf>
    <xf numFmtId="164" fontId="14" fillId="5" borderId="3" xfId="28" applyNumberFormat="1" applyFont="1" applyFill="1" applyBorder="1" applyProtection="1">
      <alignment horizontal="center" vertical="center" wrapText="1"/>
    </xf>
    <xf numFmtId="164" fontId="14" fillId="5" borderId="2" xfId="28" applyNumberFormat="1" applyFont="1" applyFill="1" applyBorder="1">
      <alignment horizontal="center" vertical="center" wrapText="1"/>
    </xf>
    <xf numFmtId="164" fontId="14" fillId="6" borderId="7" xfId="28" applyNumberFormat="1" applyFont="1" applyFill="1" applyBorder="1" applyProtection="1">
      <alignment horizontal="center" vertical="center" wrapText="1"/>
    </xf>
    <xf numFmtId="164" fontId="14" fillId="6" borderId="3" xfId="28" applyNumberFormat="1" applyFont="1" applyFill="1" applyBorder="1" applyProtection="1">
      <alignment horizontal="center" vertical="center" wrapText="1"/>
    </xf>
    <xf numFmtId="164" fontId="14" fillId="6" borderId="2" xfId="28" applyNumberFormat="1" applyFont="1" applyFill="1" applyBorder="1">
      <alignment horizontal="center" vertical="center" wrapText="1"/>
    </xf>
    <xf numFmtId="0" fontId="10" fillId="5" borderId="11" xfId="33" applyNumberFormat="1" applyFont="1" applyFill="1" applyBorder="1" applyProtection="1">
      <alignment horizontal="left"/>
    </xf>
    <xf numFmtId="0" fontId="10" fillId="5" borderId="12" xfId="33" applyFont="1" applyFill="1" applyBorder="1">
      <alignment horizontal="left"/>
    </xf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11" fillId="5" borderId="1" xfId="3" applyNumberFormat="1" applyFont="1" applyFill="1" applyAlignment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14" fillId="5" borderId="6" xfId="6" applyNumberFormat="1" applyFont="1" applyFill="1" applyBorder="1" applyProtection="1">
      <alignment horizontal="center" vertical="center" wrapText="1"/>
    </xf>
    <xf numFmtId="0" fontId="14" fillId="5" borderId="15" xfId="6" applyNumberFormat="1" applyFont="1" applyFill="1" applyBorder="1" applyProtection="1">
      <alignment horizontal="center" vertical="center" wrapText="1"/>
    </xf>
    <xf numFmtId="0" fontId="14" fillId="5" borderId="8" xfId="6" applyFont="1" applyFill="1" applyBorder="1">
      <alignment horizontal="center" vertical="center" wrapText="1"/>
    </xf>
    <xf numFmtId="164" fontId="9" fillId="5" borderId="4" xfId="31" applyNumberFormat="1" applyFont="1" applyFill="1" applyBorder="1" applyAlignment="1" applyProtection="1">
      <alignment horizontal="right" shrinkToFit="1"/>
    </xf>
  </cellXfs>
  <cellStyles count="50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showGridLines="0" tabSelected="1" topLeftCell="A49" zoomScaleNormal="100" zoomScaleSheetLayoutView="100" workbookViewId="0">
      <selection activeCell="P63" sqref="P63"/>
    </sheetView>
  </sheetViews>
  <sheetFormatPr defaultRowHeight="15" outlineLevelRow="1" x14ac:dyDescent="0.25"/>
  <cols>
    <col min="1" max="1" width="40" style="36" customWidth="1"/>
    <col min="2" max="2" width="10.7109375" style="1" customWidth="1"/>
    <col min="3" max="3" width="10.28515625" style="1" customWidth="1"/>
    <col min="4" max="4" width="10.85546875" style="24" customWidth="1"/>
    <col min="5" max="5" width="11.28515625" style="14" customWidth="1"/>
    <col min="6" max="6" width="11.85546875" style="24" customWidth="1"/>
    <col min="7" max="7" width="11.140625" style="24" customWidth="1"/>
    <col min="8" max="8" width="6.5703125" style="24" customWidth="1"/>
    <col min="9" max="9" width="11.140625" style="24" customWidth="1"/>
    <col min="10" max="10" width="5.85546875" style="24" customWidth="1"/>
    <col min="11" max="11" width="11.140625" style="24" customWidth="1"/>
    <col min="12" max="12" width="6.28515625" style="24" customWidth="1"/>
    <col min="13" max="13" width="12.42578125" style="24" customWidth="1"/>
    <col min="14" max="14" width="12.5703125" style="24" customWidth="1"/>
    <col min="15" max="15" width="9.140625" style="1"/>
    <col min="16" max="16" width="13.140625" style="19" bestFit="1" customWidth="1"/>
    <col min="17" max="16384" width="9.140625" style="1"/>
  </cols>
  <sheetData>
    <row r="1" spans="1:16" x14ac:dyDescent="0.25">
      <c r="A1" s="51"/>
      <c r="B1" s="52"/>
      <c r="C1" s="3"/>
      <c r="D1" s="21"/>
      <c r="E1" s="13"/>
      <c r="F1" s="21"/>
      <c r="G1" s="21"/>
      <c r="H1" s="21"/>
      <c r="I1" s="21"/>
      <c r="J1" s="21"/>
      <c r="K1" s="21"/>
      <c r="L1" s="21"/>
      <c r="M1" s="21"/>
      <c r="N1" s="21"/>
    </row>
    <row r="2" spans="1:16" ht="15.75" x14ac:dyDescent="0.25">
      <c r="A2" s="53" t="s">
        <v>102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6" ht="15.75" x14ac:dyDescent="0.25">
      <c r="A3" s="54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6" x14ac:dyDescent="0.25">
      <c r="A4" s="56" t="s">
        <v>83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6" ht="19.5" customHeight="1" x14ac:dyDescent="0.25">
      <c r="A5" s="58" t="s">
        <v>0</v>
      </c>
      <c r="B5" s="61" t="s">
        <v>1</v>
      </c>
      <c r="C5" s="75" t="s">
        <v>94</v>
      </c>
      <c r="D5" s="78" t="s">
        <v>95</v>
      </c>
      <c r="E5" s="65" t="s">
        <v>96</v>
      </c>
      <c r="F5" s="81" t="s">
        <v>97</v>
      </c>
      <c r="G5" s="68" t="s">
        <v>84</v>
      </c>
      <c r="H5" s="70"/>
      <c r="I5" s="70"/>
      <c r="J5" s="70"/>
      <c r="K5" s="70"/>
      <c r="L5" s="69"/>
      <c r="M5" s="64" t="s">
        <v>88</v>
      </c>
      <c r="N5" s="64"/>
    </row>
    <row r="6" spans="1:16" ht="19.5" customHeight="1" x14ac:dyDescent="0.25">
      <c r="A6" s="59"/>
      <c r="B6" s="62"/>
      <c r="C6" s="76"/>
      <c r="D6" s="79"/>
      <c r="E6" s="66"/>
      <c r="F6" s="82"/>
      <c r="G6" s="68" t="s">
        <v>98</v>
      </c>
      <c r="H6" s="69"/>
      <c r="I6" s="68" t="s">
        <v>99</v>
      </c>
      <c r="J6" s="69"/>
      <c r="K6" s="68" t="s">
        <v>100</v>
      </c>
      <c r="L6" s="69"/>
      <c r="M6" s="71" t="s">
        <v>93</v>
      </c>
      <c r="N6" s="71" t="s">
        <v>101</v>
      </c>
    </row>
    <row r="7" spans="1:16" ht="19.5" customHeight="1" x14ac:dyDescent="0.25">
      <c r="A7" s="60"/>
      <c r="B7" s="63"/>
      <c r="C7" s="77"/>
      <c r="D7" s="80"/>
      <c r="E7" s="67"/>
      <c r="F7" s="83"/>
      <c r="G7" s="27" t="s">
        <v>85</v>
      </c>
      <c r="H7" s="27" t="s">
        <v>86</v>
      </c>
      <c r="I7" s="27" t="s">
        <v>85</v>
      </c>
      <c r="J7" s="27" t="s">
        <v>86</v>
      </c>
      <c r="K7" s="27" t="s">
        <v>85</v>
      </c>
      <c r="L7" s="27" t="s">
        <v>86</v>
      </c>
      <c r="M7" s="72"/>
      <c r="N7" s="72"/>
    </row>
    <row r="8" spans="1:16" s="2" customFormat="1" ht="25.5" x14ac:dyDescent="0.2">
      <c r="A8" s="34" t="s">
        <v>73</v>
      </c>
      <c r="B8" s="9" t="s">
        <v>2</v>
      </c>
      <c r="C8" s="15">
        <v>43559.7</v>
      </c>
      <c r="D8" s="22">
        <f>SUM(D9:D16)</f>
        <v>177596.1</v>
      </c>
      <c r="E8" s="22">
        <f>SUM(E9:E16)</f>
        <v>108845.7</v>
      </c>
      <c r="F8" s="26">
        <f>SUM(F9:F16)</f>
        <v>53211.099999999991</v>
      </c>
      <c r="G8" s="28">
        <f>F8-C8</f>
        <v>9651.3999999999942</v>
      </c>
      <c r="H8" s="28">
        <f t="shared" ref="H8:H43" si="0">F8/C8*100</f>
        <v>122.15671825104396</v>
      </c>
      <c r="I8" s="28">
        <f>F8-D8</f>
        <v>-124385.00000000001</v>
      </c>
      <c r="J8" s="28">
        <f>F8/D8*100</f>
        <v>29.96186290126866</v>
      </c>
      <c r="K8" s="28">
        <f>F8-E8</f>
        <v>-55634.600000000006</v>
      </c>
      <c r="L8" s="28">
        <f>F8/E8*100</f>
        <v>48.886726806846745</v>
      </c>
      <c r="M8" s="26">
        <f>SUM(M9:M16)</f>
        <v>51310.399999999994</v>
      </c>
      <c r="N8" s="26">
        <f>SUM(N9:N16)</f>
        <v>51464.800000000003</v>
      </c>
      <c r="P8" s="20"/>
    </row>
    <row r="9" spans="1:16" outlineLevel="1" x14ac:dyDescent="0.25">
      <c r="A9" s="35" t="s">
        <v>44</v>
      </c>
      <c r="B9" s="5" t="s">
        <v>3</v>
      </c>
      <c r="C9" s="16">
        <v>8916.1</v>
      </c>
      <c r="D9" s="23">
        <v>58178.9</v>
      </c>
      <c r="E9" s="23">
        <v>58178.9</v>
      </c>
      <c r="F9" s="25">
        <v>14756.3</v>
      </c>
      <c r="G9" s="29">
        <f t="shared" ref="G9:G50" si="1">F9-C9</f>
        <v>5840.1999999999989</v>
      </c>
      <c r="H9" s="29">
        <f t="shared" si="0"/>
        <v>165.50173282040353</v>
      </c>
      <c r="I9" s="29">
        <f t="shared" ref="I9:I50" si="2">F9-D9</f>
        <v>-43422.600000000006</v>
      </c>
      <c r="J9" s="29">
        <f t="shared" ref="J9:J50" si="3">F9/D9*100</f>
        <v>25.363662771210866</v>
      </c>
      <c r="K9" s="29">
        <f t="shared" ref="K9:K49" si="4">F9-E9</f>
        <v>-43422.600000000006</v>
      </c>
      <c r="L9" s="29">
        <f t="shared" ref="L9:L49" si="5">F9/E9*100</f>
        <v>25.363662771210866</v>
      </c>
      <c r="M9" s="25">
        <v>14460.2</v>
      </c>
      <c r="N9" s="30">
        <v>14460.2</v>
      </c>
    </row>
    <row r="10" spans="1:16" ht="38.25" outlineLevel="1" x14ac:dyDescent="0.25">
      <c r="A10" s="35" t="s">
        <v>45</v>
      </c>
      <c r="B10" s="5" t="s">
        <v>4</v>
      </c>
      <c r="C10" s="16">
        <v>5900</v>
      </c>
      <c r="D10" s="23">
        <v>16286</v>
      </c>
      <c r="E10" s="23">
        <v>16286</v>
      </c>
      <c r="F10" s="25">
        <v>10142.299999999999</v>
      </c>
      <c r="G10" s="29">
        <f t="shared" si="1"/>
        <v>4242.2999999999993</v>
      </c>
      <c r="H10" s="29">
        <f t="shared" si="0"/>
        <v>171.90338983050844</v>
      </c>
      <c r="I10" s="29">
        <f t="shared" si="2"/>
        <v>-6143.7000000000007</v>
      </c>
      <c r="J10" s="29">
        <f t="shared" si="3"/>
        <v>62.276188137050227</v>
      </c>
      <c r="K10" s="29">
        <f t="shared" si="4"/>
        <v>-6143.7000000000007</v>
      </c>
      <c r="L10" s="29">
        <f t="shared" si="5"/>
        <v>62.276188137050227</v>
      </c>
      <c r="M10" s="25">
        <v>9757.2000000000007</v>
      </c>
      <c r="N10" s="25">
        <v>9757.2000000000007</v>
      </c>
    </row>
    <row r="11" spans="1:16" ht="38.25" outlineLevel="1" x14ac:dyDescent="0.25">
      <c r="A11" s="35" t="s">
        <v>46</v>
      </c>
      <c r="B11" s="5" t="s">
        <v>5</v>
      </c>
      <c r="C11" s="16">
        <v>150</v>
      </c>
      <c r="D11" s="23">
        <v>150</v>
      </c>
      <c r="E11" s="23">
        <v>150</v>
      </c>
      <c r="F11" s="25">
        <v>150</v>
      </c>
      <c r="G11" s="29">
        <f t="shared" si="1"/>
        <v>0</v>
      </c>
      <c r="H11" s="29">
        <f t="shared" si="0"/>
        <v>100</v>
      </c>
      <c r="I11" s="29">
        <f t="shared" si="2"/>
        <v>0</v>
      </c>
      <c r="J11" s="29">
        <f t="shared" si="3"/>
        <v>100</v>
      </c>
      <c r="K11" s="29">
        <f t="shared" si="4"/>
        <v>0</v>
      </c>
      <c r="L11" s="29">
        <f t="shared" si="5"/>
        <v>100</v>
      </c>
      <c r="M11" s="25">
        <v>150</v>
      </c>
      <c r="N11" s="25">
        <v>150</v>
      </c>
    </row>
    <row r="12" spans="1:16" ht="38.25" outlineLevel="1" x14ac:dyDescent="0.25">
      <c r="A12" s="35" t="s">
        <v>47</v>
      </c>
      <c r="B12" s="5" t="s">
        <v>6</v>
      </c>
      <c r="C12" s="16">
        <v>7973.5</v>
      </c>
      <c r="D12" s="23">
        <v>8925.4</v>
      </c>
      <c r="E12" s="23">
        <v>8925.4</v>
      </c>
      <c r="F12" s="25">
        <v>9553</v>
      </c>
      <c r="G12" s="29">
        <f t="shared" si="1"/>
        <v>1579.5</v>
      </c>
      <c r="H12" s="29">
        <f t="shared" si="0"/>
        <v>119.80936853326645</v>
      </c>
      <c r="I12" s="29">
        <f t="shared" si="2"/>
        <v>627.60000000000036</v>
      </c>
      <c r="J12" s="29">
        <f t="shared" si="3"/>
        <v>107.03161763058237</v>
      </c>
      <c r="K12" s="29">
        <f t="shared" si="4"/>
        <v>627.60000000000036</v>
      </c>
      <c r="L12" s="29">
        <f t="shared" si="5"/>
        <v>107.03161763058237</v>
      </c>
      <c r="M12" s="25">
        <v>9553</v>
      </c>
      <c r="N12" s="25">
        <v>9553</v>
      </c>
    </row>
    <row r="13" spans="1:16" ht="25.5" outlineLevel="1" x14ac:dyDescent="0.25">
      <c r="A13" s="35" t="s">
        <v>48</v>
      </c>
      <c r="B13" s="5" t="s">
        <v>7</v>
      </c>
      <c r="C13" s="16">
        <v>462.8</v>
      </c>
      <c r="D13" s="23">
        <v>2385.6</v>
      </c>
      <c r="E13" s="23">
        <v>2385.6</v>
      </c>
      <c r="F13" s="25">
        <v>1824</v>
      </c>
      <c r="G13" s="29">
        <f t="shared" si="1"/>
        <v>1361.2</v>
      </c>
      <c r="H13" s="29">
        <f t="shared" si="0"/>
        <v>394.12273120138286</v>
      </c>
      <c r="I13" s="29">
        <f t="shared" si="2"/>
        <v>-561.59999999999991</v>
      </c>
      <c r="J13" s="29">
        <f t="shared" si="3"/>
        <v>76.458752515090538</v>
      </c>
      <c r="K13" s="29">
        <f t="shared" si="4"/>
        <v>-561.59999999999991</v>
      </c>
      <c r="L13" s="29">
        <f t="shared" si="5"/>
        <v>76.458752515090538</v>
      </c>
      <c r="M13" s="25">
        <v>658.2</v>
      </c>
      <c r="N13" s="25">
        <v>658.2</v>
      </c>
    </row>
    <row r="14" spans="1:16" ht="25.5" outlineLevel="1" x14ac:dyDescent="0.25">
      <c r="A14" s="35" t="s">
        <v>49</v>
      </c>
      <c r="B14" s="5" t="s">
        <v>8</v>
      </c>
      <c r="C14" s="16">
        <v>42.2</v>
      </c>
      <c r="D14" s="23">
        <v>50</v>
      </c>
      <c r="E14" s="23">
        <v>50</v>
      </c>
      <c r="F14" s="25">
        <v>30</v>
      </c>
      <c r="G14" s="29">
        <f t="shared" si="1"/>
        <v>-12.200000000000003</v>
      </c>
      <c r="H14" s="29">
        <f t="shared" si="0"/>
        <v>71.090047393364912</v>
      </c>
      <c r="I14" s="29">
        <f t="shared" si="2"/>
        <v>-20</v>
      </c>
      <c r="J14" s="29">
        <f t="shared" si="3"/>
        <v>60</v>
      </c>
      <c r="K14" s="29">
        <f t="shared" si="4"/>
        <v>-20</v>
      </c>
      <c r="L14" s="29">
        <f t="shared" si="5"/>
        <v>60</v>
      </c>
      <c r="M14" s="25">
        <v>30</v>
      </c>
      <c r="N14" s="25">
        <v>30</v>
      </c>
    </row>
    <row r="15" spans="1:16" ht="25.5" outlineLevel="1" x14ac:dyDescent="0.25">
      <c r="A15" s="35" t="s">
        <v>50</v>
      </c>
      <c r="B15" s="5" t="s">
        <v>9</v>
      </c>
      <c r="C15" s="16">
        <v>7569.3</v>
      </c>
      <c r="D15" s="23">
        <v>72404.5</v>
      </c>
      <c r="E15" s="23">
        <f>72404.5-68750.4</f>
        <v>3654.1000000000058</v>
      </c>
      <c r="F15" s="25">
        <v>1237.2</v>
      </c>
      <c r="G15" s="29">
        <f t="shared" si="1"/>
        <v>-6332.1</v>
      </c>
      <c r="H15" s="29">
        <f t="shared" si="0"/>
        <v>16.344972454520235</v>
      </c>
      <c r="I15" s="29">
        <f t="shared" si="2"/>
        <v>-71167.3</v>
      </c>
      <c r="J15" s="29">
        <f t="shared" si="3"/>
        <v>1.7087335731895117</v>
      </c>
      <c r="K15" s="29">
        <f t="shared" si="4"/>
        <v>-2416.900000000006</v>
      </c>
      <c r="L15" s="29">
        <f t="shared" si="5"/>
        <v>33.857858296160423</v>
      </c>
      <c r="M15" s="25">
        <v>1286.5999999999999</v>
      </c>
      <c r="N15" s="25">
        <v>1338</v>
      </c>
    </row>
    <row r="16" spans="1:16" ht="114.75" outlineLevel="1" x14ac:dyDescent="0.25">
      <c r="A16" s="35" t="s">
        <v>89</v>
      </c>
      <c r="B16" s="12" t="s">
        <v>90</v>
      </c>
      <c r="C16" s="16">
        <v>12545.8</v>
      </c>
      <c r="D16" s="23">
        <v>19215.7</v>
      </c>
      <c r="E16" s="23">
        <v>19215.7</v>
      </c>
      <c r="F16" s="25">
        <v>15518.3</v>
      </c>
      <c r="G16" s="29">
        <f t="shared" si="1"/>
        <v>2972.5</v>
      </c>
      <c r="H16" s="29">
        <v>0</v>
      </c>
      <c r="I16" s="29">
        <f t="shared" si="2"/>
        <v>-3697.4000000000015</v>
      </c>
      <c r="J16" s="29">
        <f t="shared" si="3"/>
        <v>80.758442315398341</v>
      </c>
      <c r="K16" s="29">
        <f t="shared" si="4"/>
        <v>-3697.4000000000015</v>
      </c>
      <c r="L16" s="29">
        <v>0</v>
      </c>
      <c r="M16" s="25">
        <v>15415.2</v>
      </c>
      <c r="N16" s="30">
        <v>15518.2</v>
      </c>
    </row>
    <row r="17" spans="1:16" ht="25.5" outlineLevel="1" x14ac:dyDescent="0.25">
      <c r="A17" s="34" t="s">
        <v>74</v>
      </c>
      <c r="B17" s="9" t="s">
        <v>10</v>
      </c>
      <c r="C17" s="17">
        <v>1785.6</v>
      </c>
      <c r="D17" s="22">
        <f t="shared" ref="D17" si="6">SUM(D18:D20)</f>
        <v>1948.7</v>
      </c>
      <c r="E17" s="22">
        <f t="shared" ref="E17:F17" si="7">SUM(E18:E20)</f>
        <v>1948.7</v>
      </c>
      <c r="F17" s="26">
        <f t="shared" si="7"/>
        <v>2498.6999999999998</v>
      </c>
      <c r="G17" s="28">
        <f t="shared" si="1"/>
        <v>713.09999999999991</v>
      </c>
      <c r="H17" s="28">
        <f t="shared" si="0"/>
        <v>139.9361559139785</v>
      </c>
      <c r="I17" s="28">
        <f t="shared" si="2"/>
        <v>549.99999999999977</v>
      </c>
      <c r="J17" s="28">
        <f t="shared" si="3"/>
        <v>128.22394416790678</v>
      </c>
      <c r="K17" s="28">
        <f t="shared" si="4"/>
        <v>549.99999999999977</v>
      </c>
      <c r="L17" s="28">
        <f t="shared" si="5"/>
        <v>128.22394416790678</v>
      </c>
      <c r="M17" s="26">
        <f t="shared" ref="M17:N17" si="8">SUM(M18:M20)</f>
        <v>2498.6999999999998</v>
      </c>
      <c r="N17" s="26">
        <f t="shared" si="8"/>
        <v>2498.6999999999998</v>
      </c>
    </row>
    <row r="18" spans="1:16" s="2" customFormat="1" ht="51" x14ac:dyDescent="0.2">
      <c r="A18" s="35" t="s">
        <v>51</v>
      </c>
      <c r="B18" s="5" t="s">
        <v>11</v>
      </c>
      <c r="C18" s="16">
        <v>510</v>
      </c>
      <c r="D18" s="23">
        <v>560</v>
      </c>
      <c r="E18" s="23">
        <v>560</v>
      </c>
      <c r="F18" s="25">
        <v>1110</v>
      </c>
      <c r="G18" s="29">
        <f t="shared" si="1"/>
        <v>600</v>
      </c>
      <c r="H18" s="29">
        <f t="shared" si="0"/>
        <v>217.64705882352939</v>
      </c>
      <c r="I18" s="29">
        <f t="shared" si="2"/>
        <v>550</v>
      </c>
      <c r="J18" s="29">
        <f t="shared" si="3"/>
        <v>198.21428571428572</v>
      </c>
      <c r="K18" s="29">
        <f t="shared" si="4"/>
        <v>550</v>
      </c>
      <c r="L18" s="29">
        <f t="shared" si="5"/>
        <v>198.21428571428572</v>
      </c>
      <c r="M18" s="25">
        <v>1110</v>
      </c>
      <c r="N18" s="30">
        <v>1110</v>
      </c>
      <c r="P18" s="20"/>
    </row>
    <row r="19" spans="1:16" ht="25.5" outlineLevel="1" x14ac:dyDescent="0.25">
      <c r="A19" s="35" t="s">
        <v>52</v>
      </c>
      <c r="B19" s="5" t="s">
        <v>12</v>
      </c>
      <c r="C19" s="16">
        <v>50</v>
      </c>
      <c r="D19" s="23">
        <v>100</v>
      </c>
      <c r="E19" s="23">
        <v>100</v>
      </c>
      <c r="F19" s="25">
        <v>100</v>
      </c>
      <c r="G19" s="29">
        <f t="shared" si="1"/>
        <v>50</v>
      </c>
      <c r="H19" s="29">
        <v>0</v>
      </c>
      <c r="I19" s="29">
        <f t="shared" si="2"/>
        <v>0</v>
      </c>
      <c r="J19" s="29">
        <f t="shared" si="3"/>
        <v>100</v>
      </c>
      <c r="K19" s="29">
        <f t="shared" si="4"/>
        <v>0</v>
      </c>
      <c r="L19" s="29">
        <f t="shared" si="5"/>
        <v>100</v>
      </c>
      <c r="M19" s="25">
        <v>100</v>
      </c>
      <c r="N19" s="30">
        <v>100</v>
      </c>
    </row>
    <row r="20" spans="1:16" ht="38.25" outlineLevel="1" x14ac:dyDescent="0.25">
      <c r="A20" s="35" t="s">
        <v>53</v>
      </c>
      <c r="B20" s="5" t="s">
        <v>13</v>
      </c>
      <c r="C20" s="16">
        <v>1225.5999999999999</v>
      </c>
      <c r="D20" s="23">
        <v>1288.7</v>
      </c>
      <c r="E20" s="23">
        <v>1288.7</v>
      </c>
      <c r="F20" s="25">
        <v>1288.7</v>
      </c>
      <c r="G20" s="29">
        <f t="shared" si="1"/>
        <v>63.100000000000136</v>
      </c>
      <c r="H20" s="29">
        <f t="shared" si="0"/>
        <v>105.14849869451699</v>
      </c>
      <c r="I20" s="29">
        <f t="shared" si="2"/>
        <v>0</v>
      </c>
      <c r="J20" s="29">
        <f t="shared" si="3"/>
        <v>100</v>
      </c>
      <c r="K20" s="29">
        <f t="shared" si="4"/>
        <v>0</v>
      </c>
      <c r="L20" s="29">
        <f t="shared" si="5"/>
        <v>100</v>
      </c>
      <c r="M20" s="25">
        <v>1288.7</v>
      </c>
      <c r="N20" s="25">
        <v>1288.7</v>
      </c>
    </row>
    <row r="21" spans="1:16" ht="38.25" outlineLevel="1" x14ac:dyDescent="0.25">
      <c r="A21" s="34" t="s">
        <v>75</v>
      </c>
      <c r="B21" s="9" t="s">
        <v>14</v>
      </c>
      <c r="C21" s="17">
        <v>395264.7</v>
      </c>
      <c r="D21" s="22">
        <f t="shared" ref="D21" si="9">SUM(D22:D24)</f>
        <v>391695.10000000003</v>
      </c>
      <c r="E21" s="22">
        <f t="shared" ref="E21:F21" si="10">SUM(E22:E24)</f>
        <v>391585.10000000003</v>
      </c>
      <c r="F21" s="26">
        <f t="shared" si="10"/>
        <v>1241747.7</v>
      </c>
      <c r="G21" s="28">
        <f t="shared" si="1"/>
        <v>846483</v>
      </c>
      <c r="H21" s="28">
        <f t="shared" si="0"/>
        <v>314.15598205455734</v>
      </c>
      <c r="I21" s="28">
        <f t="shared" si="2"/>
        <v>850052.59999999986</v>
      </c>
      <c r="J21" s="28">
        <f t="shared" si="3"/>
        <v>317.01895173056795</v>
      </c>
      <c r="K21" s="28">
        <f t="shared" si="4"/>
        <v>850162.59999999986</v>
      </c>
      <c r="L21" s="28">
        <f t="shared" si="5"/>
        <v>317.10800538631315</v>
      </c>
      <c r="M21" s="26">
        <f t="shared" ref="M21:N21" si="11">SUM(M22:M24)</f>
        <v>1325446.5</v>
      </c>
      <c r="N21" s="26">
        <f t="shared" si="11"/>
        <v>166515.4</v>
      </c>
    </row>
    <row r="22" spans="1:16" s="2" customFormat="1" ht="38.25" x14ac:dyDescent="0.2">
      <c r="A22" s="35" t="s">
        <v>54</v>
      </c>
      <c r="B22" s="5" t="s">
        <v>15</v>
      </c>
      <c r="C22" s="16">
        <v>380545</v>
      </c>
      <c r="D22" s="23">
        <v>373509</v>
      </c>
      <c r="E22" s="23">
        <v>373509</v>
      </c>
      <c r="F22" s="25">
        <v>1226327</v>
      </c>
      <c r="G22" s="29">
        <f t="shared" si="1"/>
        <v>845782</v>
      </c>
      <c r="H22" s="29">
        <f t="shared" si="0"/>
        <v>322.2554494212248</v>
      </c>
      <c r="I22" s="29">
        <f t="shared" si="2"/>
        <v>852818</v>
      </c>
      <c r="J22" s="29">
        <f t="shared" si="3"/>
        <v>328.32595733971607</v>
      </c>
      <c r="K22" s="29">
        <f t="shared" si="4"/>
        <v>852818</v>
      </c>
      <c r="L22" s="29">
        <f t="shared" si="5"/>
        <v>328.32595733971607</v>
      </c>
      <c r="M22" s="25">
        <v>1310664.7</v>
      </c>
      <c r="N22" s="30">
        <v>151517.1</v>
      </c>
      <c r="P22" s="20"/>
    </row>
    <row r="23" spans="1:16" ht="38.25" outlineLevel="1" x14ac:dyDescent="0.25">
      <c r="A23" s="35" t="s">
        <v>55</v>
      </c>
      <c r="B23" s="5" t="s">
        <v>16</v>
      </c>
      <c r="C23" s="16">
        <v>10490.9</v>
      </c>
      <c r="D23" s="23">
        <v>10192.200000000001</v>
      </c>
      <c r="E23" s="23">
        <v>10192.200000000001</v>
      </c>
      <c r="F23" s="25">
        <v>7479.5</v>
      </c>
      <c r="G23" s="29">
        <f t="shared" si="1"/>
        <v>-3011.3999999999996</v>
      </c>
      <c r="H23" s="29">
        <f t="shared" si="0"/>
        <v>71.295122439447525</v>
      </c>
      <c r="I23" s="29">
        <f t="shared" si="2"/>
        <v>-2712.7000000000007</v>
      </c>
      <c r="J23" s="29">
        <f t="shared" si="3"/>
        <v>73.384548968819288</v>
      </c>
      <c r="K23" s="29">
        <f t="shared" si="4"/>
        <v>-2712.7000000000007</v>
      </c>
      <c r="L23" s="29">
        <f t="shared" si="5"/>
        <v>73.384548968819288</v>
      </c>
      <c r="M23" s="25">
        <v>6862.2</v>
      </c>
      <c r="N23" s="30">
        <v>6784</v>
      </c>
    </row>
    <row r="24" spans="1:16" ht="38.25" outlineLevel="1" x14ac:dyDescent="0.25">
      <c r="A24" s="35" t="s">
        <v>91</v>
      </c>
      <c r="B24" s="5" t="s">
        <v>17</v>
      </c>
      <c r="C24" s="16">
        <v>4228.8</v>
      </c>
      <c r="D24" s="23">
        <v>7993.9</v>
      </c>
      <c r="E24" s="23">
        <v>7883.9</v>
      </c>
      <c r="F24" s="25">
        <v>7941.2</v>
      </c>
      <c r="G24" s="29">
        <f t="shared" si="1"/>
        <v>3712.3999999999996</v>
      </c>
      <c r="H24" s="29">
        <f t="shared" si="0"/>
        <v>187.78849791903139</v>
      </c>
      <c r="I24" s="29">
        <f t="shared" si="2"/>
        <v>-52.699999999999818</v>
      </c>
      <c r="J24" s="29">
        <f t="shared" si="3"/>
        <v>99.340747319831365</v>
      </c>
      <c r="K24" s="29">
        <f t="shared" si="4"/>
        <v>57.300000000000182</v>
      </c>
      <c r="L24" s="29">
        <f t="shared" si="5"/>
        <v>100.72679765090882</v>
      </c>
      <c r="M24" s="25">
        <v>7919.6</v>
      </c>
      <c r="N24" s="30">
        <v>8214.2999999999993</v>
      </c>
    </row>
    <row r="25" spans="1:16" ht="29.25" customHeight="1" outlineLevel="1" x14ac:dyDescent="0.25">
      <c r="A25" s="34" t="s">
        <v>76</v>
      </c>
      <c r="B25" s="9" t="s">
        <v>18</v>
      </c>
      <c r="C25" s="17">
        <v>594504.6</v>
      </c>
      <c r="D25" s="22">
        <f t="shared" ref="D25:F25" si="12">SUM(D26:D32)</f>
        <v>1229187.3</v>
      </c>
      <c r="E25" s="22">
        <f t="shared" si="12"/>
        <v>1237057.7</v>
      </c>
      <c r="F25" s="26">
        <f t="shared" si="12"/>
        <v>603364.4</v>
      </c>
      <c r="G25" s="28">
        <f t="shared" si="1"/>
        <v>8859.8000000000466</v>
      </c>
      <c r="H25" s="28">
        <f t="shared" si="0"/>
        <v>101.49028283380818</v>
      </c>
      <c r="I25" s="28">
        <f t="shared" si="2"/>
        <v>-625822.9</v>
      </c>
      <c r="J25" s="28">
        <f t="shared" si="3"/>
        <v>49.086449233570832</v>
      </c>
      <c r="K25" s="28">
        <f t="shared" si="4"/>
        <v>-633693.29999999993</v>
      </c>
      <c r="L25" s="28">
        <f t="shared" si="5"/>
        <v>48.774151763494949</v>
      </c>
      <c r="M25" s="26">
        <f>SUM(M26:M32)</f>
        <v>596637.19999999995</v>
      </c>
      <c r="N25" s="26">
        <f>SUM(N26:N32)</f>
        <v>349474</v>
      </c>
    </row>
    <row r="26" spans="1:16" s="2" customFormat="1" ht="25.5" x14ac:dyDescent="0.2">
      <c r="A26" s="35" t="s">
        <v>56</v>
      </c>
      <c r="B26" s="5" t="s">
        <v>19</v>
      </c>
      <c r="C26" s="16">
        <v>347185.7</v>
      </c>
      <c r="D26" s="23">
        <v>756403.7</v>
      </c>
      <c r="E26" s="23">
        <v>764274.1</v>
      </c>
      <c r="F26" s="25">
        <v>224619.2</v>
      </c>
      <c r="G26" s="29">
        <f t="shared" si="1"/>
        <v>-122566.5</v>
      </c>
      <c r="H26" s="29">
        <f t="shared" si="0"/>
        <v>64.697134703416651</v>
      </c>
      <c r="I26" s="29">
        <f t="shared" si="2"/>
        <v>-531784.5</v>
      </c>
      <c r="J26" s="29">
        <f t="shared" si="3"/>
        <v>29.695677057105886</v>
      </c>
      <c r="K26" s="29">
        <f t="shared" si="4"/>
        <v>-539654.89999999991</v>
      </c>
      <c r="L26" s="29">
        <f t="shared" si="5"/>
        <v>29.389874653609226</v>
      </c>
      <c r="M26" s="25">
        <v>114645.1</v>
      </c>
      <c r="N26" s="30">
        <v>110636</v>
      </c>
      <c r="P26" s="20"/>
    </row>
    <row r="27" spans="1:16" ht="38.25" outlineLevel="1" x14ac:dyDescent="0.25">
      <c r="A27" s="35" t="s">
        <v>57</v>
      </c>
      <c r="B27" s="5" t="s">
        <v>20</v>
      </c>
      <c r="C27" s="16">
        <v>22397.3</v>
      </c>
      <c r="D27" s="23">
        <v>30999.3</v>
      </c>
      <c r="E27" s="23">
        <v>30999.3</v>
      </c>
      <c r="F27" s="25">
        <v>36633.699999999997</v>
      </c>
      <c r="G27" s="29">
        <f t="shared" si="1"/>
        <v>14236.399999999998</v>
      </c>
      <c r="H27" s="29">
        <f t="shared" si="0"/>
        <v>163.56301875672514</v>
      </c>
      <c r="I27" s="29">
        <f t="shared" si="2"/>
        <v>5634.3999999999978</v>
      </c>
      <c r="J27" s="29">
        <f t="shared" si="3"/>
        <v>118.17589429438729</v>
      </c>
      <c r="K27" s="29">
        <f t="shared" si="4"/>
        <v>5634.3999999999978</v>
      </c>
      <c r="L27" s="29">
        <f t="shared" si="5"/>
        <v>118.17589429438729</v>
      </c>
      <c r="M27" s="25">
        <v>168297.1</v>
      </c>
      <c r="N27" s="30">
        <v>24884.5</v>
      </c>
    </row>
    <row r="28" spans="1:16" ht="38.25" outlineLevel="1" x14ac:dyDescent="0.25">
      <c r="A28" s="35" t="s">
        <v>58</v>
      </c>
      <c r="B28" s="5" t="s">
        <v>21</v>
      </c>
      <c r="C28" s="16">
        <v>7570.1</v>
      </c>
      <c r="D28" s="23">
        <v>8624</v>
      </c>
      <c r="E28" s="23">
        <v>8624</v>
      </c>
      <c r="F28" s="25">
        <v>11192.8</v>
      </c>
      <c r="G28" s="29">
        <f t="shared" si="1"/>
        <v>3622.6999999999989</v>
      </c>
      <c r="H28" s="29">
        <f t="shared" si="0"/>
        <v>147.85537839658656</v>
      </c>
      <c r="I28" s="29">
        <f t="shared" si="2"/>
        <v>2568.7999999999993</v>
      </c>
      <c r="J28" s="29">
        <f t="shared" si="3"/>
        <v>129.78664192949907</v>
      </c>
      <c r="K28" s="29">
        <f t="shared" si="4"/>
        <v>2568.7999999999993</v>
      </c>
      <c r="L28" s="29">
        <f t="shared" si="5"/>
        <v>129.78664192949907</v>
      </c>
      <c r="M28" s="25">
        <v>100</v>
      </c>
      <c r="N28" s="30">
        <v>100</v>
      </c>
    </row>
    <row r="29" spans="1:16" ht="38.25" outlineLevel="1" x14ac:dyDescent="0.25">
      <c r="A29" s="35" t="s">
        <v>59</v>
      </c>
      <c r="B29" s="5" t="s">
        <v>22</v>
      </c>
      <c r="C29" s="16">
        <v>4484.6000000000004</v>
      </c>
      <c r="D29" s="23">
        <v>58286</v>
      </c>
      <c r="E29" s="23">
        <v>58286</v>
      </c>
      <c r="F29" s="25">
        <v>1065.8</v>
      </c>
      <c r="G29" s="29">
        <f t="shared" si="1"/>
        <v>-3418.8</v>
      </c>
      <c r="H29" s="29">
        <f t="shared" si="0"/>
        <v>23.765776211925253</v>
      </c>
      <c r="I29" s="29">
        <f t="shared" si="2"/>
        <v>-57220.2</v>
      </c>
      <c r="J29" s="29">
        <f t="shared" si="3"/>
        <v>1.8285694677967264</v>
      </c>
      <c r="K29" s="29">
        <f t="shared" si="4"/>
        <v>-57220.2</v>
      </c>
      <c r="L29" s="29">
        <f t="shared" si="5"/>
        <v>1.8285694677967264</v>
      </c>
      <c r="M29" s="25">
        <v>500</v>
      </c>
      <c r="N29" s="30">
        <v>500</v>
      </c>
    </row>
    <row r="30" spans="1:16" ht="25.5" outlineLevel="1" x14ac:dyDescent="0.25">
      <c r="A30" s="35" t="s">
        <v>60</v>
      </c>
      <c r="B30" s="5" t="s">
        <v>23</v>
      </c>
      <c r="C30" s="16">
        <v>75190.100000000006</v>
      </c>
      <c r="D30" s="23">
        <v>98091.5</v>
      </c>
      <c r="E30" s="23">
        <v>98091.5</v>
      </c>
      <c r="F30" s="25">
        <v>106884.5</v>
      </c>
      <c r="G30" s="29">
        <f t="shared" si="1"/>
        <v>31694.399999999994</v>
      </c>
      <c r="H30" s="29">
        <f t="shared" si="0"/>
        <v>142.15235782370283</v>
      </c>
      <c r="I30" s="29">
        <f t="shared" si="2"/>
        <v>8793</v>
      </c>
      <c r="J30" s="29">
        <f t="shared" si="3"/>
        <v>108.96407945642588</v>
      </c>
      <c r="K30" s="29">
        <f t="shared" si="4"/>
        <v>8793</v>
      </c>
      <c r="L30" s="29">
        <f t="shared" si="5"/>
        <v>108.96407945642588</v>
      </c>
      <c r="M30" s="25">
        <v>78764.899999999994</v>
      </c>
      <c r="N30" s="30">
        <v>78764.899999999994</v>
      </c>
    </row>
    <row r="31" spans="1:16" ht="38.25" outlineLevel="1" x14ac:dyDescent="0.25">
      <c r="A31" s="35" t="s">
        <v>61</v>
      </c>
      <c r="B31" s="5" t="s">
        <v>24</v>
      </c>
      <c r="C31" s="16">
        <v>133790.9</v>
      </c>
      <c r="D31" s="23">
        <v>271905</v>
      </c>
      <c r="E31" s="23">
        <v>271905</v>
      </c>
      <c r="F31" s="25">
        <v>216152.1</v>
      </c>
      <c r="G31" s="29">
        <f t="shared" si="1"/>
        <v>82361.200000000012</v>
      </c>
      <c r="H31" s="29">
        <f t="shared" si="0"/>
        <v>161.55964269617741</v>
      </c>
      <c r="I31" s="29">
        <f t="shared" si="2"/>
        <v>-55752.899999999994</v>
      </c>
      <c r="J31" s="29">
        <f t="shared" si="3"/>
        <v>79.495448778065864</v>
      </c>
      <c r="K31" s="29">
        <f t="shared" si="4"/>
        <v>-55752.899999999994</v>
      </c>
      <c r="L31" s="29">
        <f t="shared" si="5"/>
        <v>79.495448778065864</v>
      </c>
      <c r="M31" s="25">
        <v>227513.8</v>
      </c>
      <c r="N31" s="30">
        <v>127772.3</v>
      </c>
    </row>
    <row r="32" spans="1:16" ht="25.5" outlineLevel="1" x14ac:dyDescent="0.25">
      <c r="A32" s="35" t="s">
        <v>62</v>
      </c>
      <c r="B32" s="5" t="s">
        <v>25</v>
      </c>
      <c r="C32" s="16">
        <v>3885.9</v>
      </c>
      <c r="D32" s="23">
        <v>4877.8</v>
      </c>
      <c r="E32" s="23">
        <v>4877.8</v>
      </c>
      <c r="F32" s="25">
        <v>6816.3</v>
      </c>
      <c r="G32" s="29">
        <f t="shared" si="1"/>
        <v>2930.4</v>
      </c>
      <c r="H32" s="29">
        <f t="shared" si="0"/>
        <v>175.41110167528757</v>
      </c>
      <c r="I32" s="29">
        <f t="shared" si="2"/>
        <v>1938.5</v>
      </c>
      <c r="J32" s="29">
        <f t="shared" si="3"/>
        <v>139.74127680511705</v>
      </c>
      <c r="K32" s="29">
        <f t="shared" si="4"/>
        <v>1938.5</v>
      </c>
      <c r="L32" s="29">
        <f t="shared" si="5"/>
        <v>139.74127680511705</v>
      </c>
      <c r="M32" s="25">
        <v>6816.3</v>
      </c>
      <c r="N32" s="30">
        <v>6816.3</v>
      </c>
    </row>
    <row r="33" spans="1:16" ht="25.5" outlineLevel="1" x14ac:dyDescent="0.25">
      <c r="A33" s="34" t="s">
        <v>77</v>
      </c>
      <c r="B33" s="9" t="s">
        <v>26</v>
      </c>
      <c r="C33" s="17">
        <v>3066298.5999999996</v>
      </c>
      <c r="D33" s="22">
        <f t="shared" ref="D33" si="13">SUM(D34:D37)</f>
        <v>3104281.4000000004</v>
      </c>
      <c r="E33" s="22">
        <f t="shared" ref="E33:F33" si="14">SUM(E34:E37)</f>
        <v>3104581.4</v>
      </c>
      <c r="F33" s="26">
        <f t="shared" si="14"/>
        <v>3137094.3</v>
      </c>
      <c r="G33" s="28">
        <f t="shared" si="1"/>
        <v>70795.700000000186</v>
      </c>
      <c r="H33" s="28">
        <f t="shared" si="0"/>
        <v>102.30883254488002</v>
      </c>
      <c r="I33" s="28">
        <f t="shared" si="2"/>
        <v>32812.899999999441</v>
      </c>
      <c r="J33" s="28">
        <f t="shared" si="3"/>
        <v>101.05702079714807</v>
      </c>
      <c r="K33" s="28">
        <f t="shared" si="4"/>
        <v>32512.899999999907</v>
      </c>
      <c r="L33" s="28">
        <f t="shared" si="5"/>
        <v>101.04725551728164</v>
      </c>
      <c r="M33" s="26">
        <f t="shared" ref="M33:N33" si="15">SUM(M34:M37)</f>
        <v>3153242.1</v>
      </c>
      <c r="N33" s="26">
        <f t="shared" si="15"/>
        <v>3066215</v>
      </c>
    </row>
    <row r="34" spans="1:16" s="2" customFormat="1" ht="25.5" x14ac:dyDescent="0.2">
      <c r="A34" s="35" t="s">
        <v>63</v>
      </c>
      <c r="B34" s="5" t="s">
        <v>27</v>
      </c>
      <c r="C34" s="16">
        <v>2884067.9</v>
      </c>
      <c r="D34" s="23">
        <v>2885182.7</v>
      </c>
      <c r="E34" s="23">
        <v>2885541.1</v>
      </c>
      <c r="F34" s="25">
        <v>2925321.5</v>
      </c>
      <c r="G34" s="29">
        <f t="shared" si="1"/>
        <v>41253.600000000093</v>
      </c>
      <c r="H34" s="29">
        <f t="shared" si="0"/>
        <v>101.43039628158547</v>
      </c>
      <c r="I34" s="29">
        <f t="shared" si="2"/>
        <v>40138.799999999814</v>
      </c>
      <c r="J34" s="29">
        <f t="shared" si="3"/>
        <v>101.3912047926809</v>
      </c>
      <c r="K34" s="29">
        <f t="shared" si="4"/>
        <v>39780.399999999907</v>
      </c>
      <c r="L34" s="29">
        <f t="shared" si="5"/>
        <v>101.37861145003271</v>
      </c>
      <c r="M34" s="25">
        <v>2939249.9</v>
      </c>
      <c r="N34" s="30">
        <v>2844296.8</v>
      </c>
      <c r="P34" s="20"/>
    </row>
    <row r="35" spans="1:16" outlineLevel="1" x14ac:dyDescent="0.25">
      <c r="A35" s="35" t="s">
        <v>64</v>
      </c>
      <c r="B35" s="5" t="s">
        <v>28</v>
      </c>
      <c r="C35" s="16">
        <v>120352.9</v>
      </c>
      <c r="D35" s="23">
        <v>128849.5</v>
      </c>
      <c r="E35" s="23">
        <v>128849.5</v>
      </c>
      <c r="F35" s="25">
        <v>139641.9</v>
      </c>
      <c r="G35" s="29">
        <f t="shared" si="1"/>
        <v>19289</v>
      </c>
      <c r="H35" s="29">
        <f t="shared" si="0"/>
        <v>116.02703383134102</v>
      </c>
      <c r="I35" s="29">
        <f t="shared" si="2"/>
        <v>10792.399999999994</v>
      </c>
      <c r="J35" s="29">
        <f t="shared" si="3"/>
        <v>108.37597351949367</v>
      </c>
      <c r="K35" s="29">
        <f t="shared" si="4"/>
        <v>10792.399999999994</v>
      </c>
      <c r="L35" s="29">
        <f t="shared" si="5"/>
        <v>108.37597351949367</v>
      </c>
      <c r="M35" s="25">
        <v>139660</v>
      </c>
      <c r="N35" s="30">
        <v>140905.9</v>
      </c>
    </row>
    <row r="36" spans="1:16" ht="25.5" outlineLevel="1" x14ac:dyDescent="0.25">
      <c r="A36" s="35" t="s">
        <v>65</v>
      </c>
      <c r="B36" s="5" t="s">
        <v>29</v>
      </c>
      <c r="C36" s="16">
        <v>57412.5</v>
      </c>
      <c r="D36" s="23">
        <v>78142</v>
      </c>
      <c r="E36" s="23">
        <v>78142</v>
      </c>
      <c r="F36" s="25">
        <v>59996.3</v>
      </c>
      <c r="G36" s="29">
        <f t="shared" si="1"/>
        <v>2583.8000000000029</v>
      </c>
      <c r="H36" s="29">
        <f t="shared" si="0"/>
        <v>104.50041367298061</v>
      </c>
      <c r="I36" s="29">
        <f t="shared" si="2"/>
        <v>-18145.699999999997</v>
      </c>
      <c r="J36" s="29">
        <f t="shared" si="3"/>
        <v>76.778556985999842</v>
      </c>
      <c r="K36" s="29">
        <f t="shared" si="4"/>
        <v>-18145.699999999997</v>
      </c>
      <c r="L36" s="29">
        <f t="shared" si="5"/>
        <v>76.778556985999842</v>
      </c>
      <c r="M36" s="25">
        <v>62197.5</v>
      </c>
      <c r="N36" s="30">
        <v>68877.7</v>
      </c>
    </row>
    <row r="37" spans="1:16" ht="25.5" outlineLevel="1" x14ac:dyDescent="0.25">
      <c r="A37" s="35" t="s">
        <v>66</v>
      </c>
      <c r="B37" s="5" t="s">
        <v>30</v>
      </c>
      <c r="C37" s="16">
        <v>4465.3</v>
      </c>
      <c r="D37" s="23">
        <v>12107.2</v>
      </c>
      <c r="E37" s="23">
        <v>12048.8</v>
      </c>
      <c r="F37" s="25">
        <v>12134.6</v>
      </c>
      <c r="G37" s="29">
        <f t="shared" si="1"/>
        <v>7669.3</v>
      </c>
      <c r="H37" s="29">
        <f t="shared" si="0"/>
        <v>271.75329765077379</v>
      </c>
      <c r="I37" s="29">
        <f t="shared" si="2"/>
        <v>27.399999999999636</v>
      </c>
      <c r="J37" s="29">
        <f t="shared" si="3"/>
        <v>100.22631161622834</v>
      </c>
      <c r="K37" s="29">
        <f t="shared" si="4"/>
        <v>85.800000000001091</v>
      </c>
      <c r="L37" s="29">
        <f t="shared" si="5"/>
        <v>100.71210410995286</v>
      </c>
      <c r="M37" s="25">
        <v>12134.7</v>
      </c>
      <c r="N37" s="30">
        <v>12134.6</v>
      </c>
    </row>
    <row r="38" spans="1:16" ht="25.5" outlineLevel="1" x14ac:dyDescent="0.25">
      <c r="A38" s="34" t="s">
        <v>78</v>
      </c>
      <c r="B38" s="9" t="s">
        <v>31</v>
      </c>
      <c r="C38" s="17">
        <v>518253.1</v>
      </c>
      <c r="D38" s="22">
        <f t="shared" ref="D38" si="16">SUM(D39:D44)</f>
        <v>576066.39999999991</v>
      </c>
      <c r="E38" s="22">
        <f t="shared" ref="E38:F38" si="17">SUM(E39:E44)</f>
        <v>576725.5</v>
      </c>
      <c r="F38" s="26">
        <f t="shared" si="17"/>
        <v>568398.20000000007</v>
      </c>
      <c r="G38" s="28">
        <f t="shared" si="1"/>
        <v>50145.100000000093</v>
      </c>
      <c r="H38" s="28">
        <f t="shared" si="0"/>
        <v>109.67579354566332</v>
      </c>
      <c r="I38" s="28">
        <f t="shared" si="2"/>
        <v>-7668.199999999837</v>
      </c>
      <c r="J38" s="28">
        <f t="shared" si="3"/>
        <v>98.668868727632812</v>
      </c>
      <c r="K38" s="28">
        <f t="shared" si="4"/>
        <v>-8327.2999999999302</v>
      </c>
      <c r="L38" s="28">
        <f t="shared" si="5"/>
        <v>98.556106848058576</v>
      </c>
      <c r="M38" s="26">
        <f t="shared" ref="M38:N38" si="18">SUM(M39:M44)</f>
        <v>557747.59999999986</v>
      </c>
      <c r="N38" s="26">
        <f t="shared" si="18"/>
        <v>550747.59999999986</v>
      </c>
    </row>
    <row r="39" spans="1:16" s="2" customFormat="1" ht="38.25" x14ac:dyDescent="0.2">
      <c r="A39" s="35" t="s">
        <v>67</v>
      </c>
      <c r="B39" s="5" t="s">
        <v>32</v>
      </c>
      <c r="C39" s="16">
        <v>157154.9</v>
      </c>
      <c r="D39" s="23">
        <v>174085.3</v>
      </c>
      <c r="E39" s="23">
        <v>174085.3</v>
      </c>
      <c r="F39" s="25">
        <v>171690.5</v>
      </c>
      <c r="G39" s="29">
        <f t="shared" si="1"/>
        <v>14535.600000000006</v>
      </c>
      <c r="H39" s="29">
        <f t="shared" si="0"/>
        <v>109.24921844625908</v>
      </c>
      <c r="I39" s="29">
        <f t="shared" si="2"/>
        <v>-2394.7999999999884</v>
      </c>
      <c r="J39" s="29">
        <f t="shared" si="3"/>
        <v>98.624352544413568</v>
      </c>
      <c r="K39" s="29">
        <f t="shared" si="4"/>
        <v>-2394.7999999999884</v>
      </c>
      <c r="L39" s="29">
        <f t="shared" si="5"/>
        <v>98.624352544413568</v>
      </c>
      <c r="M39" s="25">
        <v>170911.8</v>
      </c>
      <c r="N39" s="30">
        <v>168911.8</v>
      </c>
      <c r="P39" s="20"/>
    </row>
    <row r="40" spans="1:16" ht="51" outlineLevel="1" x14ac:dyDescent="0.25">
      <c r="A40" s="35" t="s">
        <v>68</v>
      </c>
      <c r="B40" s="5" t="s">
        <v>33</v>
      </c>
      <c r="C40" s="16">
        <v>105133.2</v>
      </c>
      <c r="D40" s="23">
        <v>107110.39999999999</v>
      </c>
      <c r="E40" s="23">
        <v>107560.4</v>
      </c>
      <c r="F40" s="25">
        <v>114404.4</v>
      </c>
      <c r="G40" s="29">
        <f t="shared" si="1"/>
        <v>9271.1999999999971</v>
      </c>
      <c r="H40" s="29">
        <f t="shared" si="0"/>
        <v>108.8185273538711</v>
      </c>
      <c r="I40" s="29">
        <f t="shared" si="2"/>
        <v>7294</v>
      </c>
      <c r="J40" s="29">
        <f t="shared" si="3"/>
        <v>106.80979624760994</v>
      </c>
      <c r="K40" s="29">
        <f t="shared" si="4"/>
        <v>6844</v>
      </c>
      <c r="L40" s="29">
        <f t="shared" si="5"/>
        <v>106.36293654542006</v>
      </c>
      <c r="M40" s="25">
        <v>105674.9</v>
      </c>
      <c r="N40" s="30">
        <v>103674.9</v>
      </c>
    </row>
    <row r="41" spans="1:16" ht="38.25" outlineLevel="1" x14ac:dyDescent="0.25">
      <c r="A41" s="35" t="s">
        <v>69</v>
      </c>
      <c r="B41" s="5" t="s">
        <v>34</v>
      </c>
      <c r="C41" s="16">
        <v>159563.1</v>
      </c>
      <c r="D41" s="23">
        <v>178853.3</v>
      </c>
      <c r="E41" s="23">
        <v>178853.3</v>
      </c>
      <c r="F41" s="25">
        <v>174767.3</v>
      </c>
      <c r="G41" s="29">
        <f t="shared" si="1"/>
        <v>15204.199999999983</v>
      </c>
      <c r="H41" s="29">
        <f t="shared" si="0"/>
        <v>109.52864415394285</v>
      </c>
      <c r="I41" s="29">
        <f t="shared" si="2"/>
        <v>-4086</v>
      </c>
      <c r="J41" s="29">
        <f t="shared" si="3"/>
        <v>97.715446122604391</v>
      </c>
      <c r="K41" s="29">
        <f t="shared" si="4"/>
        <v>-4086</v>
      </c>
      <c r="L41" s="29">
        <f t="shared" si="5"/>
        <v>97.715446122604391</v>
      </c>
      <c r="M41" s="25">
        <v>174037.3</v>
      </c>
      <c r="N41" s="30">
        <v>171037.3</v>
      </c>
    </row>
    <row r="42" spans="1:16" ht="25.5" outlineLevel="1" x14ac:dyDescent="0.25">
      <c r="A42" s="35" t="s">
        <v>70</v>
      </c>
      <c r="B42" s="5" t="s">
        <v>35</v>
      </c>
      <c r="C42" s="16">
        <v>26965.7</v>
      </c>
      <c r="D42" s="23">
        <v>27325.200000000001</v>
      </c>
      <c r="E42" s="23">
        <v>27325.200000000001</v>
      </c>
      <c r="F42" s="25">
        <v>27266.400000000001</v>
      </c>
      <c r="G42" s="29">
        <f t="shared" si="1"/>
        <v>300.70000000000073</v>
      </c>
      <c r="H42" s="29">
        <f t="shared" si="0"/>
        <v>101.11512031951702</v>
      </c>
      <c r="I42" s="29">
        <f t="shared" si="2"/>
        <v>-58.799999999999272</v>
      </c>
      <c r="J42" s="29">
        <f t="shared" si="3"/>
        <v>99.784814017829703</v>
      </c>
      <c r="K42" s="29">
        <f t="shared" si="4"/>
        <v>-58.799999999999272</v>
      </c>
      <c r="L42" s="29">
        <f t="shared" si="5"/>
        <v>99.784814017829703</v>
      </c>
      <c r="M42" s="25">
        <v>27439.599999999999</v>
      </c>
      <c r="N42" s="30">
        <v>27439.599999999999</v>
      </c>
    </row>
    <row r="43" spans="1:16" ht="51" outlineLevel="1" x14ac:dyDescent="0.25">
      <c r="A43" s="10" t="s">
        <v>71</v>
      </c>
      <c r="B43" s="5" t="s">
        <v>42</v>
      </c>
      <c r="C43" s="16">
        <v>1500</v>
      </c>
      <c r="D43" s="23">
        <v>13712.7</v>
      </c>
      <c r="E43" s="23">
        <v>13712.7</v>
      </c>
      <c r="F43" s="25">
        <v>1500</v>
      </c>
      <c r="G43" s="29">
        <f t="shared" si="1"/>
        <v>0</v>
      </c>
      <c r="H43" s="29">
        <f t="shared" si="0"/>
        <v>100</v>
      </c>
      <c r="I43" s="29">
        <f t="shared" si="2"/>
        <v>-12212.7</v>
      </c>
      <c r="J43" s="29">
        <f t="shared" si="3"/>
        <v>10.938764794679384</v>
      </c>
      <c r="K43" s="29">
        <f t="shared" si="4"/>
        <v>-12212.7</v>
      </c>
      <c r="L43" s="29">
        <f t="shared" si="5"/>
        <v>10.938764794679384</v>
      </c>
      <c r="M43" s="25">
        <v>1500</v>
      </c>
      <c r="N43" s="30">
        <v>1500</v>
      </c>
    </row>
    <row r="44" spans="1:16" ht="38.25" outlineLevel="1" x14ac:dyDescent="0.25">
      <c r="A44" s="35" t="s">
        <v>87</v>
      </c>
      <c r="B44" s="5" t="s">
        <v>36</v>
      </c>
      <c r="C44" s="16">
        <v>67936.2</v>
      </c>
      <c r="D44" s="23">
        <v>74979.5</v>
      </c>
      <c r="E44" s="23">
        <v>75188.600000000006</v>
      </c>
      <c r="F44" s="25">
        <v>78769.600000000006</v>
      </c>
      <c r="G44" s="29">
        <f t="shared" si="1"/>
        <v>10833.400000000009</v>
      </c>
      <c r="H44" s="29">
        <f t="shared" ref="H44:H50" si="19">F44/C44*100</f>
        <v>115.94643209364082</v>
      </c>
      <c r="I44" s="29">
        <f t="shared" si="2"/>
        <v>3790.1000000000058</v>
      </c>
      <c r="J44" s="29">
        <f t="shared" si="3"/>
        <v>105.05484832520891</v>
      </c>
      <c r="K44" s="29">
        <f t="shared" si="4"/>
        <v>3581</v>
      </c>
      <c r="L44" s="29">
        <f t="shared" si="5"/>
        <v>104.76269008865707</v>
      </c>
      <c r="M44" s="25">
        <v>78184</v>
      </c>
      <c r="N44" s="30">
        <v>78184</v>
      </c>
    </row>
    <row r="45" spans="1:16" ht="76.5" x14ac:dyDescent="0.25">
      <c r="A45" s="34" t="s">
        <v>79</v>
      </c>
      <c r="B45" s="9" t="s">
        <v>37</v>
      </c>
      <c r="C45" s="17">
        <v>27515.8</v>
      </c>
      <c r="D45" s="22">
        <f t="shared" ref="D45:F45" si="20">D46</f>
        <v>31692.3</v>
      </c>
      <c r="E45" s="22">
        <f t="shared" si="20"/>
        <v>31692.3</v>
      </c>
      <c r="F45" s="26">
        <f t="shared" si="20"/>
        <v>35605.4</v>
      </c>
      <c r="G45" s="28">
        <f t="shared" si="1"/>
        <v>8089.6000000000022</v>
      </c>
      <c r="H45" s="28">
        <f t="shared" si="19"/>
        <v>129.3998357307438</v>
      </c>
      <c r="I45" s="28">
        <f t="shared" si="2"/>
        <v>3913.1000000000022</v>
      </c>
      <c r="J45" s="28">
        <f t="shared" si="3"/>
        <v>112.34716319105904</v>
      </c>
      <c r="K45" s="28">
        <f t="shared" si="4"/>
        <v>3913.1000000000022</v>
      </c>
      <c r="L45" s="28">
        <f t="shared" si="5"/>
        <v>112.34716319105904</v>
      </c>
      <c r="M45" s="26">
        <f t="shared" ref="M45:N45" si="21">M46</f>
        <v>61889.8</v>
      </c>
      <c r="N45" s="26">
        <f t="shared" si="21"/>
        <v>103815.8</v>
      </c>
    </row>
    <row r="46" spans="1:16" s="2" customFormat="1" ht="25.5" outlineLevel="1" x14ac:dyDescent="0.2">
      <c r="A46" s="35" t="s">
        <v>72</v>
      </c>
      <c r="B46" s="5" t="s">
        <v>38</v>
      </c>
      <c r="C46" s="16">
        <v>27515.8</v>
      </c>
      <c r="D46" s="23">
        <v>31692.3</v>
      </c>
      <c r="E46" s="23">
        <v>31692.3</v>
      </c>
      <c r="F46" s="25">
        <v>35605.4</v>
      </c>
      <c r="G46" s="29">
        <f t="shared" si="1"/>
        <v>8089.6000000000022</v>
      </c>
      <c r="H46" s="29">
        <f t="shared" si="19"/>
        <v>129.3998357307438</v>
      </c>
      <c r="I46" s="29">
        <f t="shared" si="2"/>
        <v>3913.1000000000022</v>
      </c>
      <c r="J46" s="29">
        <f t="shared" si="3"/>
        <v>112.34716319105904</v>
      </c>
      <c r="K46" s="29">
        <f t="shared" si="4"/>
        <v>3913.1000000000022</v>
      </c>
      <c r="L46" s="29">
        <f t="shared" si="5"/>
        <v>112.34716319105904</v>
      </c>
      <c r="M46" s="25">
        <v>61889.8</v>
      </c>
      <c r="N46" s="30">
        <v>103815.8</v>
      </c>
      <c r="P46" s="20"/>
    </row>
    <row r="47" spans="1:16" ht="38.25" x14ac:dyDescent="0.25">
      <c r="A47" s="34" t="s">
        <v>80</v>
      </c>
      <c r="B47" s="9" t="s">
        <v>39</v>
      </c>
      <c r="C47" s="17">
        <v>125042.7</v>
      </c>
      <c r="D47" s="22">
        <v>123231</v>
      </c>
      <c r="E47" s="22">
        <v>123231</v>
      </c>
      <c r="F47" s="26">
        <v>10994.1</v>
      </c>
      <c r="G47" s="28">
        <f t="shared" si="1"/>
        <v>-114048.59999999999</v>
      </c>
      <c r="H47" s="28">
        <f t="shared" si="19"/>
        <v>8.7922765583276767</v>
      </c>
      <c r="I47" s="28">
        <f t="shared" si="2"/>
        <v>-112236.9</v>
      </c>
      <c r="J47" s="28">
        <f t="shared" si="3"/>
        <v>8.9215376001168529</v>
      </c>
      <c r="K47" s="28">
        <f t="shared" si="4"/>
        <v>-112236.9</v>
      </c>
      <c r="L47" s="28">
        <f t="shared" si="5"/>
        <v>8.9215376001168529</v>
      </c>
      <c r="M47" s="26">
        <v>11500</v>
      </c>
      <c r="N47" s="26">
        <v>11500</v>
      </c>
    </row>
    <row r="48" spans="1:16" s="2" customFormat="1" ht="51" x14ac:dyDescent="0.2">
      <c r="A48" s="34" t="s">
        <v>81</v>
      </c>
      <c r="B48" s="9" t="s">
        <v>40</v>
      </c>
      <c r="C48" s="17">
        <v>19080.8</v>
      </c>
      <c r="D48" s="22">
        <v>4595</v>
      </c>
      <c r="E48" s="22">
        <v>4595</v>
      </c>
      <c r="F48" s="26">
        <v>3354.3</v>
      </c>
      <c r="G48" s="28">
        <f t="shared" si="1"/>
        <v>-15726.5</v>
      </c>
      <c r="H48" s="28">
        <f t="shared" si="19"/>
        <v>17.579451595320954</v>
      </c>
      <c r="I48" s="28">
        <f t="shared" si="2"/>
        <v>-1240.6999999999998</v>
      </c>
      <c r="J48" s="28">
        <f t="shared" si="3"/>
        <v>72.998911860718181</v>
      </c>
      <c r="K48" s="28">
        <f t="shared" si="4"/>
        <v>-1240.6999999999998</v>
      </c>
      <c r="L48" s="28">
        <f t="shared" si="5"/>
        <v>72.998911860718181</v>
      </c>
      <c r="M48" s="26">
        <v>3484.2</v>
      </c>
      <c r="N48" s="31">
        <v>3614.1</v>
      </c>
      <c r="P48" s="20"/>
    </row>
    <row r="49" spans="1:16" s="2" customFormat="1" ht="63.75" x14ac:dyDescent="0.2">
      <c r="A49" s="11" t="s">
        <v>82</v>
      </c>
      <c r="B49" s="9" t="s">
        <v>43</v>
      </c>
      <c r="C49" s="17">
        <v>93.6</v>
      </c>
      <c r="D49" s="22">
        <v>105</v>
      </c>
      <c r="E49" s="22">
        <v>105</v>
      </c>
      <c r="F49" s="26">
        <v>100</v>
      </c>
      <c r="G49" s="28">
        <f t="shared" si="1"/>
        <v>6.4000000000000057</v>
      </c>
      <c r="H49" s="28">
        <f t="shared" si="19"/>
        <v>106.83760683760684</v>
      </c>
      <c r="I49" s="28">
        <f t="shared" si="2"/>
        <v>-5</v>
      </c>
      <c r="J49" s="28">
        <f t="shared" si="3"/>
        <v>95.238095238095227</v>
      </c>
      <c r="K49" s="28">
        <f t="shared" si="4"/>
        <v>-5</v>
      </c>
      <c r="L49" s="28">
        <f t="shared" si="5"/>
        <v>95.238095238095227</v>
      </c>
      <c r="M49" s="26">
        <v>100</v>
      </c>
      <c r="N49" s="31">
        <v>100</v>
      </c>
      <c r="P49" s="20"/>
    </row>
    <row r="50" spans="1:16" s="2" customFormat="1" ht="14.25" outlineLevel="1" x14ac:dyDescent="0.2">
      <c r="A50" s="73" t="s">
        <v>104</v>
      </c>
      <c r="B50" s="74"/>
      <c r="C50" s="37">
        <f>C49+C48+C47+C45+C38+C33+C25+C21+C17+C8</f>
        <v>4791399.1999999993</v>
      </c>
      <c r="D50" s="37">
        <f>D49+D48+D47+D45+D38+D33+D25+D21+D17+D8</f>
        <v>5640398.2999999998</v>
      </c>
      <c r="E50" s="37">
        <f>E49+E48+E47+E45+E38+E33+E25+E21+E17+E8</f>
        <v>5580367.4000000004</v>
      </c>
      <c r="F50" s="37">
        <f>F49+F48+F47+F45+F38+F33+F25+F21+F17+F8</f>
        <v>5656368.2000000002</v>
      </c>
      <c r="G50" s="38">
        <f t="shared" si="1"/>
        <v>864969.00000000093</v>
      </c>
      <c r="H50" s="38">
        <f t="shared" si="19"/>
        <v>118.05253463330713</v>
      </c>
      <c r="I50" s="38">
        <f t="shared" si="2"/>
        <v>15969.900000000373</v>
      </c>
      <c r="J50" s="38">
        <f t="shared" si="3"/>
        <v>100.28313426021707</v>
      </c>
      <c r="K50" s="38">
        <f>F50-E50</f>
        <v>76000.799999999814</v>
      </c>
      <c r="L50" s="38">
        <f>F50/E50*100</f>
        <v>101.36193183266033</v>
      </c>
      <c r="M50" s="37">
        <f>M49+M48+M47+M45+M38+M33+M25+M21+M17+M8</f>
        <v>5763856.5000000009</v>
      </c>
      <c r="N50" s="39">
        <f>N49+N48+N47+N45+N38+N33+N25+N21+N17+N8</f>
        <v>4305945.4000000004</v>
      </c>
      <c r="P50" s="20"/>
    </row>
    <row r="51" spans="1:16" ht="26.25" x14ac:dyDescent="0.25">
      <c r="A51" s="44" t="s">
        <v>111</v>
      </c>
      <c r="B51" s="46">
        <v>9010000000</v>
      </c>
      <c r="C51" s="40">
        <v>13500.9</v>
      </c>
      <c r="D51" s="40">
        <v>15339.4</v>
      </c>
      <c r="E51" s="40">
        <v>15339.4</v>
      </c>
      <c r="F51" s="41">
        <v>15110.6</v>
      </c>
      <c r="G51" s="96">
        <f t="shared" ref="G51" si="22">F51-C51</f>
        <v>1609.7000000000007</v>
      </c>
      <c r="H51" s="96">
        <f t="shared" ref="H51" si="23">F51/C51*100</f>
        <v>111.92290884311417</v>
      </c>
      <c r="I51" s="96">
        <f t="shared" ref="I51" si="24">F51-D51</f>
        <v>-228.79999999999927</v>
      </c>
      <c r="J51" s="96">
        <f t="shared" ref="J51" si="25">F51/D51*100</f>
        <v>98.508416235315593</v>
      </c>
      <c r="K51" s="96">
        <f t="shared" ref="K51" si="26">F51-E51</f>
        <v>-228.79999999999927</v>
      </c>
      <c r="L51" s="96">
        <f t="shared" ref="L51" si="27">F51/E51*100</f>
        <v>98.508416235315593</v>
      </c>
      <c r="M51" s="41">
        <v>15110.6</v>
      </c>
      <c r="N51" s="41">
        <v>15110.6</v>
      </c>
    </row>
    <row r="52" spans="1:16" ht="39" x14ac:dyDescent="0.25">
      <c r="A52" s="44" t="s">
        <v>110</v>
      </c>
      <c r="B52" s="46">
        <v>9020000000</v>
      </c>
      <c r="C52" s="40">
        <v>111211.4</v>
      </c>
      <c r="D52" s="40">
        <v>135114.9</v>
      </c>
      <c r="E52" s="40">
        <v>134032.6</v>
      </c>
      <c r="F52" s="41">
        <v>139079.5</v>
      </c>
      <c r="G52" s="96">
        <f t="shared" ref="G52:G57" si="28">F52-C52</f>
        <v>27868.100000000006</v>
      </c>
      <c r="H52" s="96">
        <f t="shared" ref="H52:H58" si="29">F52/C52*100</f>
        <v>125.05867204261433</v>
      </c>
      <c r="I52" s="96">
        <f t="shared" ref="I52:I58" si="30">F52-D52</f>
        <v>3964.6000000000058</v>
      </c>
      <c r="J52" s="96">
        <f t="shared" ref="J52:J58" si="31">F52/D52*100</f>
        <v>102.93424337360277</v>
      </c>
      <c r="K52" s="96">
        <f t="shared" ref="K52:K58" si="32">F52-E52</f>
        <v>5046.8999999999942</v>
      </c>
      <c r="L52" s="96">
        <f t="shared" ref="L52:L58" si="33">F52/E52*100</f>
        <v>103.76542721696065</v>
      </c>
      <c r="M52" s="41">
        <v>121289.9</v>
      </c>
      <c r="N52" s="41">
        <v>121403.5</v>
      </c>
    </row>
    <row r="53" spans="1:16" ht="26.25" x14ac:dyDescent="0.25">
      <c r="A53" s="44" t="s">
        <v>109</v>
      </c>
      <c r="B53" s="46">
        <v>9030000000</v>
      </c>
      <c r="C53" s="40">
        <v>3157.4</v>
      </c>
      <c r="D53" s="40">
        <v>3664.1</v>
      </c>
      <c r="E53" s="40">
        <v>3664.1</v>
      </c>
      <c r="F53" s="41">
        <v>3664.1</v>
      </c>
      <c r="G53" s="96">
        <f t="shared" si="28"/>
        <v>506.69999999999982</v>
      </c>
      <c r="H53" s="96">
        <f t="shared" si="29"/>
        <v>116.0480141888896</v>
      </c>
      <c r="I53" s="96">
        <f t="shared" si="30"/>
        <v>0</v>
      </c>
      <c r="J53" s="96">
        <f t="shared" si="31"/>
        <v>100</v>
      </c>
      <c r="K53" s="96">
        <f t="shared" si="32"/>
        <v>0</v>
      </c>
      <c r="L53" s="96">
        <f t="shared" si="33"/>
        <v>100</v>
      </c>
      <c r="M53" s="41">
        <v>3664.1</v>
      </c>
      <c r="N53" s="41">
        <v>3664.1</v>
      </c>
    </row>
    <row r="54" spans="1:16" ht="26.25" x14ac:dyDescent="0.25">
      <c r="A54" s="44" t="s">
        <v>108</v>
      </c>
      <c r="B54" s="46">
        <v>9040000000</v>
      </c>
      <c r="C54" s="40">
        <v>2877.3</v>
      </c>
      <c r="D54" s="40">
        <v>4573.8</v>
      </c>
      <c r="E54" s="40">
        <v>4573.8</v>
      </c>
      <c r="F54" s="41">
        <v>0</v>
      </c>
      <c r="G54" s="96">
        <f t="shared" si="28"/>
        <v>-2877.3</v>
      </c>
      <c r="H54" s="96">
        <f t="shared" si="29"/>
        <v>0</v>
      </c>
      <c r="I54" s="96">
        <f t="shared" si="30"/>
        <v>-4573.8</v>
      </c>
      <c r="J54" s="96">
        <f t="shared" si="31"/>
        <v>0</v>
      </c>
      <c r="K54" s="96">
        <f t="shared" si="32"/>
        <v>-4573.8</v>
      </c>
      <c r="L54" s="96">
        <f t="shared" si="33"/>
        <v>0</v>
      </c>
      <c r="M54" s="41">
        <v>0</v>
      </c>
      <c r="N54" s="41">
        <v>0</v>
      </c>
    </row>
    <row r="55" spans="1:16" ht="26.25" x14ac:dyDescent="0.25">
      <c r="A55" s="44" t="s">
        <v>107</v>
      </c>
      <c r="B55" s="46">
        <v>9050000000</v>
      </c>
      <c r="C55" s="40">
        <v>11505.7</v>
      </c>
      <c r="D55" s="40">
        <v>15330.2</v>
      </c>
      <c r="E55" s="40">
        <v>15330.2</v>
      </c>
      <c r="F55" s="41">
        <v>0</v>
      </c>
      <c r="G55" s="96">
        <f t="shared" si="28"/>
        <v>-11505.7</v>
      </c>
      <c r="H55" s="96">
        <f t="shared" si="29"/>
        <v>0</v>
      </c>
      <c r="I55" s="96">
        <f t="shared" si="30"/>
        <v>-15330.2</v>
      </c>
      <c r="J55" s="96">
        <f t="shared" si="31"/>
        <v>0</v>
      </c>
      <c r="K55" s="96">
        <f t="shared" si="32"/>
        <v>-15330.2</v>
      </c>
      <c r="L55" s="96">
        <f t="shared" si="33"/>
        <v>0</v>
      </c>
      <c r="M55" s="41">
        <v>0</v>
      </c>
      <c r="N55" s="41">
        <v>0</v>
      </c>
    </row>
    <row r="56" spans="1:16" x14ac:dyDescent="0.25">
      <c r="A56" s="44" t="s">
        <v>106</v>
      </c>
      <c r="B56" s="46">
        <v>9090000000</v>
      </c>
      <c r="C56" s="40">
        <v>1392.7</v>
      </c>
      <c r="D56" s="40">
        <v>1016</v>
      </c>
      <c r="E56" s="40">
        <v>1016</v>
      </c>
      <c r="F56" s="41">
        <v>0</v>
      </c>
      <c r="G56" s="96">
        <f t="shared" si="28"/>
        <v>-1392.7</v>
      </c>
      <c r="H56" s="96">
        <f t="shared" si="29"/>
        <v>0</v>
      </c>
      <c r="I56" s="96">
        <f t="shared" si="30"/>
        <v>-1016</v>
      </c>
      <c r="J56" s="96">
        <f t="shared" si="31"/>
        <v>0</v>
      </c>
      <c r="K56" s="96">
        <f t="shared" si="32"/>
        <v>-1016</v>
      </c>
      <c r="L56" s="96">
        <f t="shared" si="33"/>
        <v>0</v>
      </c>
      <c r="M56" s="41">
        <v>0</v>
      </c>
      <c r="N56" s="41">
        <v>0</v>
      </c>
    </row>
    <row r="57" spans="1:16" x14ac:dyDescent="0.25">
      <c r="A57" s="45" t="s">
        <v>103</v>
      </c>
      <c r="B57" s="42"/>
      <c r="C57" s="43">
        <f>SUM(C51:C56)</f>
        <v>143645.4</v>
      </c>
      <c r="D57" s="43">
        <f>SUM(D51:D56)</f>
        <v>175038.4</v>
      </c>
      <c r="E57" s="43">
        <f>SUM(E51:E56)</f>
        <v>173956.1</v>
      </c>
      <c r="F57" s="43">
        <f>SUM(F51:F56)</f>
        <v>157854.20000000001</v>
      </c>
      <c r="G57" s="38">
        <f>F57-C57</f>
        <v>14208.800000000017</v>
      </c>
      <c r="H57" s="38">
        <f>F57/C57*100</f>
        <v>109.8915802385597</v>
      </c>
      <c r="I57" s="38">
        <f>F57-D57</f>
        <v>-17184.199999999983</v>
      </c>
      <c r="J57" s="38">
        <f t="shared" si="31"/>
        <v>90.182611358421937</v>
      </c>
      <c r="K57" s="38">
        <f>F57-E57</f>
        <v>-16101.899999999994</v>
      </c>
      <c r="L57" s="38">
        <f t="shared" si="33"/>
        <v>90.74369912868822</v>
      </c>
      <c r="M57" s="43">
        <f t="shared" ref="M57:N57" si="34">SUM(M51:M56)</f>
        <v>140064.6</v>
      </c>
      <c r="N57" s="43">
        <f t="shared" si="34"/>
        <v>140178.20000000001</v>
      </c>
    </row>
    <row r="58" spans="1:16" s="2" customFormat="1" ht="14.25" x14ac:dyDescent="0.2">
      <c r="A58" s="47" t="s">
        <v>105</v>
      </c>
      <c r="B58" s="48"/>
      <c r="C58" s="49">
        <f>C50+C57</f>
        <v>4935044.5999999996</v>
      </c>
      <c r="D58" s="49">
        <f>D50+D57</f>
        <v>5815436.7000000002</v>
      </c>
      <c r="E58" s="49">
        <f>E50+E57</f>
        <v>5754323.5</v>
      </c>
      <c r="F58" s="49">
        <f>F50+F57</f>
        <v>5814222.4000000004</v>
      </c>
      <c r="G58" s="50">
        <f>F58-C58</f>
        <v>879177.80000000075</v>
      </c>
      <c r="H58" s="50">
        <f t="shared" si="29"/>
        <v>117.81499198609069</v>
      </c>
      <c r="I58" s="50">
        <f>F58-D58</f>
        <v>-1214.2999999998137</v>
      </c>
      <c r="J58" s="50">
        <f t="shared" si="31"/>
        <v>99.979119366908421</v>
      </c>
      <c r="K58" s="50">
        <f>F58-E58</f>
        <v>59898.900000000373</v>
      </c>
      <c r="L58" s="50">
        <f t="shared" si="33"/>
        <v>101.04093730566244</v>
      </c>
      <c r="M58" s="49">
        <f t="shared" ref="M58:N58" si="35">M50+M57</f>
        <v>5903921.1000000006</v>
      </c>
      <c r="N58" s="49">
        <f t="shared" si="35"/>
        <v>4446123.6000000006</v>
      </c>
      <c r="P58" s="20"/>
    </row>
  </sheetData>
  <mergeCells count="18">
    <mergeCell ref="A50:B50"/>
    <mergeCell ref="C5:C7"/>
    <mergeCell ref="D5:D7"/>
    <mergeCell ref="F5:F7"/>
    <mergeCell ref="N6:N7"/>
    <mergeCell ref="A1:B1"/>
    <mergeCell ref="A2:N2"/>
    <mergeCell ref="A3:N3"/>
    <mergeCell ref="A4:N4"/>
    <mergeCell ref="A5:A7"/>
    <mergeCell ref="B5:B7"/>
    <mergeCell ref="M5:N5"/>
    <mergeCell ref="E5:E7"/>
    <mergeCell ref="G6:H6"/>
    <mergeCell ref="K6:L6"/>
    <mergeCell ref="G5:L5"/>
    <mergeCell ref="M6:M7"/>
    <mergeCell ref="I6:J6"/>
  </mergeCells>
  <pageMargins left="0.59055118110236227" right="0.59055118110236227" top="0.59055118110236227" bottom="0.59055118110236227" header="0.39370078740157483" footer="0.39370078740157483"/>
  <pageSetup paperSize="9" scale="48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showGridLines="0" zoomScaleNormal="100" zoomScaleSheetLayoutView="100" workbookViewId="0">
      <selection activeCell="E48" sqref="E48"/>
    </sheetView>
  </sheetViews>
  <sheetFormatPr defaultRowHeight="15" outlineLevelRow="1" x14ac:dyDescent="0.25"/>
  <cols>
    <col min="1" max="1" width="40" style="1" customWidth="1"/>
    <col min="2" max="2" width="10.7109375" style="1" customWidth="1"/>
    <col min="3" max="3" width="10.28515625" style="1" customWidth="1"/>
    <col min="4" max="4" width="10.85546875" style="7" customWidth="1"/>
    <col min="5" max="5" width="11.28515625" style="14" customWidth="1"/>
    <col min="6" max="6" width="10.140625" style="7" customWidth="1"/>
    <col min="7" max="7" width="11.140625" style="7" customWidth="1"/>
    <col min="8" max="8" width="5.42578125" style="7" customWidth="1"/>
    <col min="9" max="9" width="11.140625" style="7" customWidth="1"/>
    <col min="10" max="10" width="5.42578125" style="7" customWidth="1"/>
    <col min="11" max="11" width="12.42578125" style="7" customWidth="1"/>
    <col min="12" max="12" width="4.85546875" style="7" customWidth="1"/>
    <col min="13" max="14" width="12.85546875" style="14" customWidth="1"/>
    <col min="15" max="16384" width="9.140625" style="1"/>
  </cols>
  <sheetData>
    <row r="1" spans="1:14" x14ac:dyDescent="0.25">
      <c r="A1" s="86"/>
      <c r="B1" s="87"/>
      <c r="C1" s="3"/>
      <c r="D1" s="18"/>
      <c r="E1" s="13"/>
      <c r="F1" s="18"/>
      <c r="G1" s="18"/>
      <c r="H1" s="18"/>
      <c r="I1" s="18"/>
      <c r="J1" s="18"/>
      <c r="K1" s="18"/>
      <c r="L1" s="18"/>
      <c r="M1" s="13"/>
    </row>
    <row r="2" spans="1:14" ht="15.75" x14ac:dyDescent="0.25">
      <c r="A2" s="88" t="s">
        <v>92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13"/>
    </row>
    <row r="3" spans="1:14" ht="15.75" x14ac:dyDescent="0.25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13"/>
    </row>
    <row r="4" spans="1:14" x14ac:dyDescent="0.25">
      <c r="A4" s="91" t="s">
        <v>83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13"/>
    </row>
    <row r="5" spans="1:14" s="14" customFormat="1" ht="19.5" customHeight="1" x14ac:dyDescent="0.25">
      <c r="A5" s="93" t="s">
        <v>0</v>
      </c>
      <c r="B5" s="61" t="s">
        <v>1</v>
      </c>
      <c r="C5" s="75" t="s">
        <v>94</v>
      </c>
      <c r="D5" s="78" t="s">
        <v>95</v>
      </c>
      <c r="E5" s="65" t="s">
        <v>96</v>
      </c>
      <c r="F5" s="81" t="s">
        <v>97</v>
      </c>
      <c r="G5" s="68" t="s">
        <v>84</v>
      </c>
      <c r="H5" s="70"/>
      <c r="I5" s="70"/>
      <c r="J5" s="70"/>
      <c r="K5" s="70"/>
      <c r="L5" s="69"/>
      <c r="M5" s="64" t="s">
        <v>88</v>
      </c>
      <c r="N5" s="64"/>
    </row>
    <row r="6" spans="1:14" s="14" customFormat="1" ht="19.5" customHeight="1" x14ac:dyDescent="0.25">
      <c r="A6" s="94"/>
      <c r="B6" s="62"/>
      <c r="C6" s="76"/>
      <c r="D6" s="79"/>
      <c r="E6" s="66"/>
      <c r="F6" s="82"/>
      <c r="G6" s="68" t="s">
        <v>98</v>
      </c>
      <c r="H6" s="69"/>
      <c r="I6" s="68" t="s">
        <v>99</v>
      </c>
      <c r="J6" s="69"/>
      <c r="K6" s="68" t="s">
        <v>100</v>
      </c>
      <c r="L6" s="69"/>
      <c r="M6" s="71" t="s">
        <v>93</v>
      </c>
      <c r="N6" s="71" t="s">
        <v>101</v>
      </c>
    </row>
    <row r="7" spans="1:14" s="14" customFormat="1" ht="19.5" customHeight="1" x14ac:dyDescent="0.25">
      <c r="A7" s="95"/>
      <c r="B7" s="63"/>
      <c r="C7" s="77"/>
      <c r="D7" s="80"/>
      <c r="E7" s="67"/>
      <c r="F7" s="83"/>
      <c r="G7" s="27" t="s">
        <v>85</v>
      </c>
      <c r="H7" s="27" t="s">
        <v>86</v>
      </c>
      <c r="I7" s="27" t="s">
        <v>85</v>
      </c>
      <c r="J7" s="27" t="s">
        <v>86</v>
      </c>
      <c r="K7" s="27" t="s">
        <v>85</v>
      </c>
      <c r="L7" s="27" t="s">
        <v>86</v>
      </c>
      <c r="M7" s="72"/>
      <c r="N7" s="72"/>
    </row>
    <row r="8" spans="1:14" s="2" customFormat="1" ht="25.5" x14ac:dyDescent="0.2">
      <c r="A8" s="8" t="s">
        <v>73</v>
      </c>
      <c r="B8" s="9" t="s">
        <v>2</v>
      </c>
      <c r="C8" s="15">
        <v>43559.7</v>
      </c>
      <c r="D8" s="22">
        <f>SUM(D9:D16)</f>
        <v>177596.1</v>
      </c>
      <c r="E8" s="22">
        <f>SUM(E9:E16)</f>
        <v>108845.7</v>
      </c>
      <c r="F8" s="26">
        <f>SUM(F9:F16)</f>
        <v>53211.099999999991</v>
      </c>
      <c r="G8" s="28">
        <f>F8-C8</f>
        <v>9651.3999999999942</v>
      </c>
      <c r="H8" s="28">
        <f t="shared" ref="H8:H50" si="0">F8/C8*100</f>
        <v>122.15671825104396</v>
      </c>
      <c r="I8" s="28">
        <f>F8-D8</f>
        <v>-124385.00000000001</v>
      </c>
      <c r="J8" s="28">
        <f>F8/D8*100</f>
        <v>29.96186290126866</v>
      </c>
      <c r="K8" s="28">
        <f>F8-E8</f>
        <v>-55634.600000000006</v>
      </c>
      <c r="L8" s="28">
        <f>F8/E8*100</f>
        <v>48.886726806846745</v>
      </c>
      <c r="M8" s="26">
        <f>SUM(M9:M16)</f>
        <v>51310.399999999994</v>
      </c>
      <c r="N8" s="26">
        <f>SUM(N9:N16)</f>
        <v>51464.800000000003</v>
      </c>
    </row>
    <row r="9" spans="1:14" hidden="1" outlineLevel="1" x14ac:dyDescent="0.25">
      <c r="A9" s="4" t="s">
        <v>44</v>
      </c>
      <c r="B9" s="5" t="s">
        <v>3</v>
      </c>
      <c r="C9" s="16">
        <v>8916.1</v>
      </c>
      <c r="D9" s="23">
        <v>58178.9</v>
      </c>
      <c r="E9" s="23">
        <v>58178.9</v>
      </c>
      <c r="F9" s="25">
        <v>14756.3</v>
      </c>
      <c r="G9" s="29">
        <f t="shared" ref="G9:G50" si="1">F9-C9</f>
        <v>5840.1999999999989</v>
      </c>
      <c r="H9" s="29">
        <f t="shared" si="0"/>
        <v>165.50173282040353</v>
      </c>
      <c r="I9" s="29">
        <f t="shared" ref="I9:I50" si="2">F9-D9</f>
        <v>-43422.600000000006</v>
      </c>
      <c r="J9" s="29">
        <f t="shared" ref="J9:J50" si="3">F9/D9*100</f>
        <v>25.363662771210866</v>
      </c>
      <c r="K9" s="29">
        <f t="shared" ref="K9:K49" si="4">F9-E9</f>
        <v>-43422.600000000006</v>
      </c>
      <c r="L9" s="29">
        <f t="shared" ref="L9:L49" si="5">F9/E9*100</f>
        <v>25.363662771210866</v>
      </c>
      <c r="M9" s="25">
        <v>14460.2</v>
      </c>
      <c r="N9" s="30">
        <v>14460.2</v>
      </c>
    </row>
    <row r="10" spans="1:14" ht="38.25" hidden="1" outlineLevel="1" x14ac:dyDescent="0.25">
      <c r="A10" s="4" t="s">
        <v>45</v>
      </c>
      <c r="B10" s="5" t="s">
        <v>4</v>
      </c>
      <c r="C10" s="16">
        <v>5900</v>
      </c>
      <c r="D10" s="23">
        <v>16286</v>
      </c>
      <c r="E10" s="23">
        <v>16286</v>
      </c>
      <c r="F10" s="25">
        <v>10142.299999999999</v>
      </c>
      <c r="G10" s="29">
        <f t="shared" si="1"/>
        <v>4242.2999999999993</v>
      </c>
      <c r="H10" s="29">
        <f t="shared" si="0"/>
        <v>171.90338983050844</v>
      </c>
      <c r="I10" s="29">
        <f t="shared" si="2"/>
        <v>-6143.7000000000007</v>
      </c>
      <c r="J10" s="29">
        <f t="shared" si="3"/>
        <v>62.276188137050227</v>
      </c>
      <c r="K10" s="29">
        <f t="shared" si="4"/>
        <v>-6143.7000000000007</v>
      </c>
      <c r="L10" s="29">
        <f t="shared" si="5"/>
        <v>62.276188137050227</v>
      </c>
      <c r="M10" s="25">
        <v>9757.2000000000007</v>
      </c>
      <c r="N10" s="25">
        <v>9757.2000000000007</v>
      </c>
    </row>
    <row r="11" spans="1:14" ht="38.25" hidden="1" outlineLevel="1" x14ac:dyDescent="0.25">
      <c r="A11" s="4" t="s">
        <v>46</v>
      </c>
      <c r="B11" s="5" t="s">
        <v>5</v>
      </c>
      <c r="C11" s="16">
        <v>150</v>
      </c>
      <c r="D11" s="23">
        <v>150</v>
      </c>
      <c r="E11" s="23">
        <v>150</v>
      </c>
      <c r="F11" s="25">
        <v>150</v>
      </c>
      <c r="G11" s="29">
        <f t="shared" si="1"/>
        <v>0</v>
      </c>
      <c r="H11" s="29">
        <f t="shared" si="0"/>
        <v>100</v>
      </c>
      <c r="I11" s="29">
        <f t="shared" si="2"/>
        <v>0</v>
      </c>
      <c r="J11" s="29">
        <f t="shared" si="3"/>
        <v>100</v>
      </c>
      <c r="K11" s="29">
        <f t="shared" si="4"/>
        <v>0</v>
      </c>
      <c r="L11" s="29">
        <f t="shared" si="5"/>
        <v>100</v>
      </c>
      <c r="M11" s="25">
        <v>150</v>
      </c>
      <c r="N11" s="25">
        <v>150</v>
      </c>
    </row>
    <row r="12" spans="1:14" ht="38.25" hidden="1" outlineLevel="1" x14ac:dyDescent="0.25">
      <c r="A12" s="4" t="s">
        <v>47</v>
      </c>
      <c r="B12" s="5" t="s">
        <v>6</v>
      </c>
      <c r="C12" s="16">
        <v>7973.5</v>
      </c>
      <c r="D12" s="23">
        <v>8925.4</v>
      </c>
      <c r="E12" s="23">
        <v>8925.4</v>
      </c>
      <c r="F12" s="25">
        <v>9553</v>
      </c>
      <c r="G12" s="29">
        <f t="shared" si="1"/>
        <v>1579.5</v>
      </c>
      <c r="H12" s="29">
        <f t="shared" si="0"/>
        <v>119.80936853326645</v>
      </c>
      <c r="I12" s="29">
        <f t="shared" si="2"/>
        <v>627.60000000000036</v>
      </c>
      <c r="J12" s="29">
        <f t="shared" si="3"/>
        <v>107.03161763058237</v>
      </c>
      <c r="K12" s="29">
        <f t="shared" si="4"/>
        <v>627.60000000000036</v>
      </c>
      <c r="L12" s="29">
        <f t="shared" si="5"/>
        <v>107.03161763058237</v>
      </c>
      <c r="M12" s="25">
        <v>9553</v>
      </c>
      <c r="N12" s="25">
        <v>9553</v>
      </c>
    </row>
    <row r="13" spans="1:14" ht="25.5" hidden="1" outlineLevel="1" x14ac:dyDescent="0.25">
      <c r="A13" s="4" t="s">
        <v>48</v>
      </c>
      <c r="B13" s="5" t="s">
        <v>7</v>
      </c>
      <c r="C13" s="16">
        <v>462.8</v>
      </c>
      <c r="D13" s="23">
        <v>2385.6</v>
      </c>
      <c r="E13" s="23">
        <v>2385.6</v>
      </c>
      <c r="F13" s="25">
        <v>1824</v>
      </c>
      <c r="G13" s="29">
        <f t="shared" si="1"/>
        <v>1361.2</v>
      </c>
      <c r="H13" s="29">
        <f t="shared" si="0"/>
        <v>394.12273120138286</v>
      </c>
      <c r="I13" s="29">
        <f t="shared" si="2"/>
        <v>-561.59999999999991</v>
      </c>
      <c r="J13" s="29">
        <f t="shared" si="3"/>
        <v>76.458752515090538</v>
      </c>
      <c r="K13" s="29">
        <f t="shared" si="4"/>
        <v>-561.59999999999991</v>
      </c>
      <c r="L13" s="29">
        <f t="shared" si="5"/>
        <v>76.458752515090538</v>
      </c>
      <c r="M13" s="25">
        <v>658.2</v>
      </c>
      <c r="N13" s="25">
        <v>658.2</v>
      </c>
    </row>
    <row r="14" spans="1:14" ht="25.5" hidden="1" outlineLevel="1" x14ac:dyDescent="0.25">
      <c r="A14" s="4" t="s">
        <v>49</v>
      </c>
      <c r="B14" s="5" t="s">
        <v>8</v>
      </c>
      <c r="C14" s="16">
        <v>42.2</v>
      </c>
      <c r="D14" s="23">
        <v>50</v>
      </c>
      <c r="E14" s="23">
        <v>50</v>
      </c>
      <c r="F14" s="25">
        <v>30</v>
      </c>
      <c r="G14" s="29">
        <f t="shared" si="1"/>
        <v>-12.200000000000003</v>
      </c>
      <c r="H14" s="29">
        <f t="shared" si="0"/>
        <v>71.090047393364912</v>
      </c>
      <c r="I14" s="29">
        <f t="shared" si="2"/>
        <v>-20</v>
      </c>
      <c r="J14" s="29">
        <f t="shared" si="3"/>
        <v>60</v>
      </c>
      <c r="K14" s="29">
        <f t="shared" si="4"/>
        <v>-20</v>
      </c>
      <c r="L14" s="29">
        <f t="shared" si="5"/>
        <v>60</v>
      </c>
      <c r="M14" s="25">
        <v>30</v>
      </c>
      <c r="N14" s="25">
        <v>30</v>
      </c>
    </row>
    <row r="15" spans="1:14" ht="25.5" hidden="1" outlineLevel="1" x14ac:dyDescent="0.25">
      <c r="A15" s="4" t="s">
        <v>50</v>
      </c>
      <c r="B15" s="5" t="s">
        <v>9</v>
      </c>
      <c r="C15" s="16">
        <v>7569.3</v>
      </c>
      <c r="D15" s="23">
        <v>72404.5</v>
      </c>
      <c r="E15" s="23">
        <f>72404.5-68750.4</f>
        <v>3654.1000000000058</v>
      </c>
      <c r="F15" s="25">
        <v>1237.2</v>
      </c>
      <c r="G15" s="29">
        <f t="shared" si="1"/>
        <v>-6332.1</v>
      </c>
      <c r="H15" s="29">
        <f t="shared" si="0"/>
        <v>16.344972454520235</v>
      </c>
      <c r="I15" s="29">
        <f t="shared" si="2"/>
        <v>-71167.3</v>
      </c>
      <c r="J15" s="29">
        <f t="shared" si="3"/>
        <v>1.7087335731895117</v>
      </c>
      <c r="K15" s="29">
        <f t="shared" si="4"/>
        <v>-2416.900000000006</v>
      </c>
      <c r="L15" s="29">
        <f t="shared" si="5"/>
        <v>33.857858296160423</v>
      </c>
      <c r="M15" s="25">
        <v>1286.5999999999999</v>
      </c>
      <c r="N15" s="25">
        <v>1338</v>
      </c>
    </row>
    <row r="16" spans="1:14" ht="114.75" hidden="1" outlineLevel="1" x14ac:dyDescent="0.25">
      <c r="A16" s="4" t="s">
        <v>89</v>
      </c>
      <c r="B16" s="12" t="s">
        <v>90</v>
      </c>
      <c r="C16" s="16">
        <v>12545.8</v>
      </c>
      <c r="D16" s="23">
        <v>19215.7</v>
      </c>
      <c r="E16" s="23">
        <v>19215.7</v>
      </c>
      <c r="F16" s="25">
        <v>15518.3</v>
      </c>
      <c r="G16" s="29">
        <f t="shared" si="1"/>
        <v>2972.5</v>
      </c>
      <c r="H16" s="29">
        <v>0</v>
      </c>
      <c r="I16" s="29">
        <f t="shared" si="2"/>
        <v>-3697.4000000000015</v>
      </c>
      <c r="J16" s="29">
        <f t="shared" si="3"/>
        <v>80.758442315398341</v>
      </c>
      <c r="K16" s="29">
        <f t="shared" si="4"/>
        <v>-3697.4000000000015</v>
      </c>
      <c r="L16" s="29">
        <v>0</v>
      </c>
      <c r="M16" s="25">
        <v>15415.2</v>
      </c>
      <c r="N16" s="30">
        <v>15518.2</v>
      </c>
    </row>
    <row r="17" spans="1:14" ht="25.5" outlineLevel="1" x14ac:dyDescent="0.25">
      <c r="A17" s="8" t="s">
        <v>74</v>
      </c>
      <c r="B17" s="9" t="s">
        <v>10</v>
      </c>
      <c r="C17" s="17">
        <v>1785.6</v>
      </c>
      <c r="D17" s="22">
        <f t="shared" ref="D17" si="6">SUM(D18:D20)</f>
        <v>1948.7</v>
      </c>
      <c r="E17" s="22">
        <f t="shared" ref="E17" si="7">SUM(E18:E20)</f>
        <v>1948.7</v>
      </c>
      <c r="F17" s="26">
        <f t="shared" ref="F17" si="8">SUM(F18:F20)</f>
        <v>2498.6999999999998</v>
      </c>
      <c r="G17" s="28">
        <f t="shared" si="1"/>
        <v>713.09999999999991</v>
      </c>
      <c r="H17" s="28">
        <f t="shared" si="0"/>
        <v>139.9361559139785</v>
      </c>
      <c r="I17" s="28">
        <f t="shared" si="2"/>
        <v>549.99999999999977</v>
      </c>
      <c r="J17" s="28">
        <f t="shared" si="3"/>
        <v>128.22394416790678</v>
      </c>
      <c r="K17" s="28">
        <f t="shared" si="4"/>
        <v>549.99999999999977</v>
      </c>
      <c r="L17" s="28">
        <f t="shared" si="5"/>
        <v>128.22394416790678</v>
      </c>
      <c r="M17" s="26">
        <f t="shared" ref="M17:N17" si="9">SUM(M18:M20)</f>
        <v>2498.6999999999998</v>
      </c>
      <c r="N17" s="26">
        <f t="shared" si="9"/>
        <v>2498.6999999999998</v>
      </c>
    </row>
    <row r="18" spans="1:14" s="2" customFormat="1" ht="51" hidden="1" x14ac:dyDescent="0.2">
      <c r="A18" s="4" t="s">
        <v>51</v>
      </c>
      <c r="B18" s="5" t="s">
        <v>11</v>
      </c>
      <c r="C18" s="16">
        <v>510</v>
      </c>
      <c r="D18" s="23">
        <v>560</v>
      </c>
      <c r="E18" s="23">
        <v>560</v>
      </c>
      <c r="F18" s="25">
        <v>1110</v>
      </c>
      <c r="G18" s="29">
        <f t="shared" si="1"/>
        <v>600</v>
      </c>
      <c r="H18" s="29">
        <f t="shared" si="0"/>
        <v>217.64705882352939</v>
      </c>
      <c r="I18" s="29">
        <f t="shared" si="2"/>
        <v>550</v>
      </c>
      <c r="J18" s="29">
        <f t="shared" si="3"/>
        <v>198.21428571428572</v>
      </c>
      <c r="K18" s="29">
        <f t="shared" si="4"/>
        <v>550</v>
      </c>
      <c r="L18" s="29">
        <f t="shared" si="5"/>
        <v>198.21428571428572</v>
      </c>
      <c r="M18" s="25">
        <v>1110</v>
      </c>
      <c r="N18" s="30">
        <v>1110</v>
      </c>
    </row>
    <row r="19" spans="1:14" ht="25.5" hidden="1" outlineLevel="1" x14ac:dyDescent="0.25">
      <c r="A19" s="4" t="s">
        <v>52</v>
      </c>
      <c r="B19" s="5" t="s">
        <v>12</v>
      </c>
      <c r="C19" s="16">
        <v>50</v>
      </c>
      <c r="D19" s="23">
        <v>100</v>
      </c>
      <c r="E19" s="23">
        <v>100</v>
      </c>
      <c r="F19" s="25">
        <v>100</v>
      </c>
      <c r="G19" s="29">
        <f t="shared" si="1"/>
        <v>50</v>
      </c>
      <c r="H19" s="29">
        <v>0</v>
      </c>
      <c r="I19" s="29">
        <f t="shared" si="2"/>
        <v>0</v>
      </c>
      <c r="J19" s="29">
        <f t="shared" si="3"/>
        <v>100</v>
      </c>
      <c r="K19" s="29">
        <f t="shared" si="4"/>
        <v>0</v>
      </c>
      <c r="L19" s="29">
        <f t="shared" si="5"/>
        <v>100</v>
      </c>
      <c r="M19" s="25">
        <v>100</v>
      </c>
      <c r="N19" s="30">
        <v>100</v>
      </c>
    </row>
    <row r="20" spans="1:14" ht="38.25" hidden="1" outlineLevel="1" x14ac:dyDescent="0.25">
      <c r="A20" s="4" t="s">
        <v>53</v>
      </c>
      <c r="B20" s="5" t="s">
        <v>13</v>
      </c>
      <c r="C20" s="16">
        <v>1225.5999999999999</v>
      </c>
      <c r="D20" s="23">
        <v>1288.7</v>
      </c>
      <c r="E20" s="23">
        <v>1288.7</v>
      </c>
      <c r="F20" s="25">
        <v>1288.7</v>
      </c>
      <c r="G20" s="29">
        <f t="shared" si="1"/>
        <v>63.100000000000136</v>
      </c>
      <c r="H20" s="29">
        <f t="shared" si="0"/>
        <v>105.14849869451699</v>
      </c>
      <c r="I20" s="29">
        <f t="shared" si="2"/>
        <v>0</v>
      </c>
      <c r="J20" s="29">
        <f t="shared" si="3"/>
        <v>100</v>
      </c>
      <c r="K20" s="29">
        <f t="shared" si="4"/>
        <v>0</v>
      </c>
      <c r="L20" s="29">
        <f t="shared" si="5"/>
        <v>100</v>
      </c>
      <c r="M20" s="25">
        <v>1288.7</v>
      </c>
      <c r="N20" s="25">
        <v>1288.7</v>
      </c>
    </row>
    <row r="21" spans="1:14" ht="38.25" outlineLevel="1" x14ac:dyDescent="0.25">
      <c r="A21" s="8" t="s">
        <v>75</v>
      </c>
      <c r="B21" s="9" t="s">
        <v>14</v>
      </c>
      <c r="C21" s="17">
        <v>395264.7</v>
      </c>
      <c r="D21" s="22">
        <f t="shared" ref="D21:F21" si="10">SUM(D22:D24)</f>
        <v>391695.10000000003</v>
      </c>
      <c r="E21" s="22">
        <f t="shared" si="10"/>
        <v>391585.10000000003</v>
      </c>
      <c r="F21" s="26">
        <f t="shared" si="10"/>
        <v>1241747.7</v>
      </c>
      <c r="G21" s="28">
        <f t="shared" si="1"/>
        <v>846483</v>
      </c>
      <c r="H21" s="28">
        <f t="shared" si="0"/>
        <v>314.15598205455734</v>
      </c>
      <c r="I21" s="28">
        <f t="shared" si="2"/>
        <v>850052.59999999986</v>
      </c>
      <c r="J21" s="28">
        <f t="shared" si="3"/>
        <v>317.01895173056795</v>
      </c>
      <c r="K21" s="28">
        <f t="shared" si="4"/>
        <v>850162.59999999986</v>
      </c>
      <c r="L21" s="28">
        <f t="shared" si="5"/>
        <v>317.10800538631315</v>
      </c>
      <c r="M21" s="26">
        <f t="shared" ref="M21:N21" si="11">SUM(M22:M24)</f>
        <v>1325446.5</v>
      </c>
      <c r="N21" s="26">
        <f t="shared" si="11"/>
        <v>166515.4</v>
      </c>
    </row>
    <row r="22" spans="1:14" s="2" customFormat="1" ht="38.25" hidden="1" x14ac:dyDescent="0.2">
      <c r="A22" s="4" t="s">
        <v>54</v>
      </c>
      <c r="B22" s="5" t="s">
        <v>15</v>
      </c>
      <c r="C22" s="16">
        <v>380545</v>
      </c>
      <c r="D22" s="23">
        <v>373509</v>
      </c>
      <c r="E22" s="23">
        <v>373509</v>
      </c>
      <c r="F22" s="25">
        <v>1226327</v>
      </c>
      <c r="G22" s="29">
        <f t="shared" si="1"/>
        <v>845782</v>
      </c>
      <c r="H22" s="29">
        <f t="shared" si="0"/>
        <v>322.2554494212248</v>
      </c>
      <c r="I22" s="29">
        <f t="shared" si="2"/>
        <v>852818</v>
      </c>
      <c r="J22" s="29">
        <f t="shared" si="3"/>
        <v>328.32595733971607</v>
      </c>
      <c r="K22" s="29">
        <f t="shared" si="4"/>
        <v>852818</v>
      </c>
      <c r="L22" s="29">
        <f t="shared" si="5"/>
        <v>328.32595733971607</v>
      </c>
      <c r="M22" s="25">
        <v>1310664.7</v>
      </c>
      <c r="N22" s="30">
        <v>151517.1</v>
      </c>
    </row>
    <row r="23" spans="1:14" ht="38.25" hidden="1" outlineLevel="1" x14ac:dyDescent="0.25">
      <c r="A23" s="4" t="s">
        <v>55</v>
      </c>
      <c r="B23" s="5" t="s">
        <v>16</v>
      </c>
      <c r="C23" s="16">
        <v>10490.9</v>
      </c>
      <c r="D23" s="23">
        <v>10192.200000000001</v>
      </c>
      <c r="E23" s="23">
        <v>10192.200000000001</v>
      </c>
      <c r="F23" s="25">
        <v>7479.5</v>
      </c>
      <c r="G23" s="29">
        <f t="shared" si="1"/>
        <v>-3011.3999999999996</v>
      </c>
      <c r="H23" s="29">
        <f t="shared" si="0"/>
        <v>71.295122439447525</v>
      </c>
      <c r="I23" s="29">
        <f t="shared" si="2"/>
        <v>-2712.7000000000007</v>
      </c>
      <c r="J23" s="29">
        <f t="shared" si="3"/>
        <v>73.384548968819288</v>
      </c>
      <c r="K23" s="29">
        <f t="shared" si="4"/>
        <v>-2712.7000000000007</v>
      </c>
      <c r="L23" s="29">
        <f t="shared" si="5"/>
        <v>73.384548968819288</v>
      </c>
      <c r="M23" s="25">
        <v>6862.2</v>
      </c>
      <c r="N23" s="30">
        <v>6784</v>
      </c>
    </row>
    <row r="24" spans="1:14" ht="38.25" hidden="1" outlineLevel="1" x14ac:dyDescent="0.25">
      <c r="A24" s="4" t="s">
        <v>91</v>
      </c>
      <c r="B24" s="5" t="s">
        <v>17</v>
      </c>
      <c r="C24" s="16">
        <v>4228.8</v>
      </c>
      <c r="D24" s="23">
        <v>7993.9</v>
      </c>
      <c r="E24" s="23">
        <v>7883.9</v>
      </c>
      <c r="F24" s="25">
        <v>7941.2</v>
      </c>
      <c r="G24" s="29">
        <f t="shared" si="1"/>
        <v>3712.3999999999996</v>
      </c>
      <c r="H24" s="29">
        <f t="shared" si="0"/>
        <v>187.78849791903139</v>
      </c>
      <c r="I24" s="29">
        <f t="shared" si="2"/>
        <v>-52.699999999999818</v>
      </c>
      <c r="J24" s="29">
        <f t="shared" si="3"/>
        <v>99.340747319831365</v>
      </c>
      <c r="K24" s="29">
        <f t="shared" si="4"/>
        <v>57.300000000000182</v>
      </c>
      <c r="L24" s="29">
        <f t="shared" si="5"/>
        <v>100.72679765090882</v>
      </c>
      <c r="M24" s="25">
        <v>7919.6</v>
      </c>
      <c r="N24" s="30">
        <v>8214.2999999999993</v>
      </c>
    </row>
    <row r="25" spans="1:14" ht="29.25" customHeight="1" outlineLevel="1" x14ac:dyDescent="0.25">
      <c r="A25" s="8" t="s">
        <v>76</v>
      </c>
      <c r="B25" s="9" t="s">
        <v>18</v>
      </c>
      <c r="C25" s="17">
        <v>594504.6</v>
      </c>
      <c r="D25" s="22">
        <f t="shared" ref="D25:F25" si="12">SUM(D26:D32)</f>
        <v>1229187.3</v>
      </c>
      <c r="E25" s="22">
        <f t="shared" si="12"/>
        <v>1237057.7</v>
      </c>
      <c r="F25" s="26">
        <f t="shared" si="12"/>
        <v>603364.4</v>
      </c>
      <c r="G25" s="28">
        <f t="shared" si="1"/>
        <v>8859.8000000000466</v>
      </c>
      <c r="H25" s="28">
        <f t="shared" si="0"/>
        <v>101.49028283380818</v>
      </c>
      <c r="I25" s="28">
        <f t="shared" si="2"/>
        <v>-625822.9</v>
      </c>
      <c r="J25" s="28">
        <f t="shared" si="3"/>
        <v>49.086449233570832</v>
      </c>
      <c r="K25" s="28">
        <f t="shared" si="4"/>
        <v>-633693.29999999993</v>
      </c>
      <c r="L25" s="28">
        <f t="shared" si="5"/>
        <v>48.774151763494949</v>
      </c>
      <c r="M25" s="26">
        <f>SUM(M26:M32)</f>
        <v>596637.19999999995</v>
      </c>
      <c r="N25" s="26">
        <f>SUM(N26:N32)</f>
        <v>349474</v>
      </c>
    </row>
    <row r="26" spans="1:14" s="2" customFormat="1" ht="25.5" hidden="1" x14ac:dyDescent="0.2">
      <c r="A26" s="4" t="s">
        <v>56</v>
      </c>
      <c r="B26" s="5" t="s">
        <v>19</v>
      </c>
      <c r="C26" s="16">
        <v>347185.7</v>
      </c>
      <c r="D26" s="23">
        <v>756403.7</v>
      </c>
      <c r="E26" s="23">
        <v>764274.1</v>
      </c>
      <c r="F26" s="25">
        <v>224619.2</v>
      </c>
      <c r="G26" s="29">
        <f t="shared" si="1"/>
        <v>-122566.5</v>
      </c>
      <c r="H26" s="29">
        <f t="shared" si="0"/>
        <v>64.697134703416651</v>
      </c>
      <c r="I26" s="29">
        <f t="shared" si="2"/>
        <v>-531784.5</v>
      </c>
      <c r="J26" s="29">
        <f t="shared" si="3"/>
        <v>29.695677057105886</v>
      </c>
      <c r="K26" s="29">
        <f t="shared" si="4"/>
        <v>-539654.89999999991</v>
      </c>
      <c r="L26" s="29">
        <f t="shared" si="5"/>
        <v>29.389874653609226</v>
      </c>
      <c r="M26" s="25">
        <v>114645.1</v>
      </c>
      <c r="N26" s="30">
        <v>110636</v>
      </c>
    </row>
    <row r="27" spans="1:14" ht="38.25" hidden="1" outlineLevel="1" x14ac:dyDescent="0.25">
      <c r="A27" s="4" t="s">
        <v>57</v>
      </c>
      <c r="B27" s="5" t="s">
        <v>20</v>
      </c>
      <c r="C27" s="16">
        <v>22397.3</v>
      </c>
      <c r="D27" s="23">
        <v>30999.3</v>
      </c>
      <c r="E27" s="23">
        <v>30999.3</v>
      </c>
      <c r="F27" s="25">
        <v>36633.699999999997</v>
      </c>
      <c r="G27" s="29">
        <f t="shared" si="1"/>
        <v>14236.399999999998</v>
      </c>
      <c r="H27" s="29">
        <f t="shared" si="0"/>
        <v>163.56301875672514</v>
      </c>
      <c r="I27" s="29">
        <f t="shared" si="2"/>
        <v>5634.3999999999978</v>
      </c>
      <c r="J27" s="29">
        <f t="shared" si="3"/>
        <v>118.17589429438729</v>
      </c>
      <c r="K27" s="29">
        <f t="shared" si="4"/>
        <v>5634.3999999999978</v>
      </c>
      <c r="L27" s="29">
        <f t="shared" si="5"/>
        <v>118.17589429438729</v>
      </c>
      <c r="M27" s="25">
        <v>168297.1</v>
      </c>
      <c r="N27" s="30">
        <v>24884.5</v>
      </c>
    </row>
    <row r="28" spans="1:14" ht="38.25" hidden="1" outlineLevel="1" x14ac:dyDescent="0.25">
      <c r="A28" s="4" t="s">
        <v>58</v>
      </c>
      <c r="B28" s="5" t="s">
        <v>21</v>
      </c>
      <c r="C28" s="16">
        <v>7570.1</v>
      </c>
      <c r="D28" s="23">
        <v>8624</v>
      </c>
      <c r="E28" s="23">
        <v>8624</v>
      </c>
      <c r="F28" s="25">
        <v>11192.8</v>
      </c>
      <c r="G28" s="29">
        <f t="shared" si="1"/>
        <v>3622.6999999999989</v>
      </c>
      <c r="H28" s="29">
        <f t="shared" si="0"/>
        <v>147.85537839658656</v>
      </c>
      <c r="I28" s="29">
        <f t="shared" si="2"/>
        <v>2568.7999999999993</v>
      </c>
      <c r="J28" s="29">
        <f t="shared" si="3"/>
        <v>129.78664192949907</v>
      </c>
      <c r="K28" s="29">
        <f t="shared" si="4"/>
        <v>2568.7999999999993</v>
      </c>
      <c r="L28" s="29">
        <f t="shared" si="5"/>
        <v>129.78664192949907</v>
      </c>
      <c r="M28" s="25">
        <v>100</v>
      </c>
      <c r="N28" s="30">
        <v>100</v>
      </c>
    </row>
    <row r="29" spans="1:14" ht="38.25" hidden="1" outlineLevel="1" x14ac:dyDescent="0.25">
      <c r="A29" s="4" t="s">
        <v>59</v>
      </c>
      <c r="B29" s="5" t="s">
        <v>22</v>
      </c>
      <c r="C29" s="16">
        <v>4484.6000000000004</v>
      </c>
      <c r="D29" s="23">
        <v>58286</v>
      </c>
      <c r="E29" s="23">
        <v>58286</v>
      </c>
      <c r="F29" s="25">
        <v>1065.8</v>
      </c>
      <c r="G29" s="29">
        <f t="shared" si="1"/>
        <v>-3418.8</v>
      </c>
      <c r="H29" s="29">
        <f t="shared" si="0"/>
        <v>23.765776211925253</v>
      </c>
      <c r="I29" s="29">
        <f t="shared" si="2"/>
        <v>-57220.2</v>
      </c>
      <c r="J29" s="29">
        <f t="shared" si="3"/>
        <v>1.8285694677967264</v>
      </c>
      <c r="K29" s="29">
        <f t="shared" si="4"/>
        <v>-57220.2</v>
      </c>
      <c r="L29" s="29">
        <f t="shared" si="5"/>
        <v>1.8285694677967264</v>
      </c>
      <c r="M29" s="25">
        <v>500</v>
      </c>
      <c r="N29" s="30">
        <v>500</v>
      </c>
    </row>
    <row r="30" spans="1:14" ht="25.5" hidden="1" outlineLevel="1" x14ac:dyDescent="0.25">
      <c r="A30" s="4" t="s">
        <v>60</v>
      </c>
      <c r="B30" s="5" t="s">
        <v>23</v>
      </c>
      <c r="C30" s="16">
        <v>75190.100000000006</v>
      </c>
      <c r="D30" s="23">
        <v>98091.5</v>
      </c>
      <c r="E30" s="23">
        <v>98091.5</v>
      </c>
      <c r="F30" s="25">
        <v>106884.5</v>
      </c>
      <c r="G30" s="29">
        <f t="shared" si="1"/>
        <v>31694.399999999994</v>
      </c>
      <c r="H30" s="29">
        <f t="shared" si="0"/>
        <v>142.15235782370283</v>
      </c>
      <c r="I30" s="29">
        <f t="shared" si="2"/>
        <v>8793</v>
      </c>
      <c r="J30" s="29">
        <f t="shared" si="3"/>
        <v>108.96407945642588</v>
      </c>
      <c r="K30" s="29">
        <f t="shared" si="4"/>
        <v>8793</v>
      </c>
      <c r="L30" s="29">
        <f t="shared" si="5"/>
        <v>108.96407945642588</v>
      </c>
      <c r="M30" s="25">
        <v>78764.899999999994</v>
      </c>
      <c r="N30" s="30">
        <v>78764.899999999994</v>
      </c>
    </row>
    <row r="31" spans="1:14" ht="38.25" hidden="1" outlineLevel="1" x14ac:dyDescent="0.25">
      <c r="A31" s="4" t="s">
        <v>61</v>
      </c>
      <c r="B31" s="5" t="s">
        <v>24</v>
      </c>
      <c r="C31" s="16">
        <v>133790.9</v>
      </c>
      <c r="D31" s="23">
        <v>271905</v>
      </c>
      <c r="E31" s="23">
        <v>271905</v>
      </c>
      <c r="F31" s="25">
        <v>216152.1</v>
      </c>
      <c r="G31" s="29">
        <f t="shared" si="1"/>
        <v>82361.200000000012</v>
      </c>
      <c r="H31" s="29">
        <f t="shared" si="0"/>
        <v>161.55964269617741</v>
      </c>
      <c r="I31" s="29">
        <f t="shared" si="2"/>
        <v>-55752.899999999994</v>
      </c>
      <c r="J31" s="29">
        <f t="shared" si="3"/>
        <v>79.495448778065864</v>
      </c>
      <c r="K31" s="29">
        <f t="shared" si="4"/>
        <v>-55752.899999999994</v>
      </c>
      <c r="L31" s="29">
        <f t="shared" si="5"/>
        <v>79.495448778065864</v>
      </c>
      <c r="M31" s="25">
        <v>227513.8</v>
      </c>
      <c r="N31" s="30">
        <v>127772.3</v>
      </c>
    </row>
    <row r="32" spans="1:14" ht="25.5" hidden="1" outlineLevel="1" x14ac:dyDescent="0.25">
      <c r="A32" s="4" t="s">
        <v>62</v>
      </c>
      <c r="B32" s="5" t="s">
        <v>25</v>
      </c>
      <c r="C32" s="16">
        <v>3885.9</v>
      </c>
      <c r="D32" s="23">
        <v>4877.8</v>
      </c>
      <c r="E32" s="23">
        <v>4877.8</v>
      </c>
      <c r="F32" s="25">
        <v>6816.3</v>
      </c>
      <c r="G32" s="29">
        <f t="shared" si="1"/>
        <v>2930.4</v>
      </c>
      <c r="H32" s="29">
        <f t="shared" si="0"/>
        <v>175.41110167528757</v>
      </c>
      <c r="I32" s="29">
        <f t="shared" si="2"/>
        <v>1938.5</v>
      </c>
      <c r="J32" s="29">
        <f t="shared" si="3"/>
        <v>139.74127680511705</v>
      </c>
      <c r="K32" s="29">
        <f t="shared" si="4"/>
        <v>1938.5</v>
      </c>
      <c r="L32" s="29">
        <f t="shared" si="5"/>
        <v>139.74127680511705</v>
      </c>
      <c r="M32" s="25">
        <v>6816.3</v>
      </c>
      <c r="N32" s="30">
        <v>6816.3</v>
      </c>
    </row>
    <row r="33" spans="1:14" ht="25.5" outlineLevel="1" x14ac:dyDescent="0.25">
      <c r="A33" s="8" t="s">
        <v>77</v>
      </c>
      <c r="B33" s="9" t="s">
        <v>26</v>
      </c>
      <c r="C33" s="17">
        <v>3066298.5999999996</v>
      </c>
      <c r="D33" s="22">
        <f t="shared" ref="D33:F33" si="13">SUM(D34:D37)</f>
        <v>3104281.4000000004</v>
      </c>
      <c r="E33" s="22">
        <f t="shared" si="13"/>
        <v>3104581.4</v>
      </c>
      <c r="F33" s="26">
        <f t="shared" si="13"/>
        <v>3137094.3</v>
      </c>
      <c r="G33" s="28">
        <f t="shared" si="1"/>
        <v>70795.700000000186</v>
      </c>
      <c r="H33" s="28">
        <f t="shared" si="0"/>
        <v>102.30883254488002</v>
      </c>
      <c r="I33" s="28">
        <f t="shared" si="2"/>
        <v>32812.899999999441</v>
      </c>
      <c r="J33" s="28">
        <f t="shared" si="3"/>
        <v>101.05702079714807</v>
      </c>
      <c r="K33" s="28">
        <f t="shared" si="4"/>
        <v>32512.899999999907</v>
      </c>
      <c r="L33" s="28">
        <f t="shared" si="5"/>
        <v>101.04725551728164</v>
      </c>
      <c r="M33" s="26">
        <f t="shared" ref="M33:N33" si="14">SUM(M34:M37)</f>
        <v>3153242.1</v>
      </c>
      <c r="N33" s="26">
        <f t="shared" si="14"/>
        <v>3066215</v>
      </c>
    </row>
    <row r="34" spans="1:14" s="2" customFormat="1" ht="25.5" hidden="1" x14ac:dyDescent="0.2">
      <c r="A34" s="4" t="s">
        <v>63</v>
      </c>
      <c r="B34" s="5" t="s">
        <v>27</v>
      </c>
      <c r="C34" s="16">
        <v>2884067.9</v>
      </c>
      <c r="D34" s="23">
        <v>2885182.7</v>
      </c>
      <c r="E34" s="23">
        <v>2885541.1</v>
      </c>
      <c r="F34" s="25">
        <v>2925321.5</v>
      </c>
      <c r="G34" s="29">
        <f t="shared" si="1"/>
        <v>41253.600000000093</v>
      </c>
      <c r="H34" s="29">
        <f t="shared" si="0"/>
        <v>101.43039628158547</v>
      </c>
      <c r="I34" s="29">
        <f t="shared" si="2"/>
        <v>40138.799999999814</v>
      </c>
      <c r="J34" s="29">
        <f t="shared" si="3"/>
        <v>101.3912047926809</v>
      </c>
      <c r="K34" s="29">
        <f t="shared" si="4"/>
        <v>39780.399999999907</v>
      </c>
      <c r="L34" s="29">
        <f t="shared" si="5"/>
        <v>101.37861145003271</v>
      </c>
      <c r="M34" s="25">
        <v>2939249.9</v>
      </c>
      <c r="N34" s="30">
        <v>2844296.8</v>
      </c>
    </row>
    <row r="35" spans="1:14" hidden="1" outlineLevel="1" x14ac:dyDescent="0.25">
      <c r="A35" s="4" t="s">
        <v>64</v>
      </c>
      <c r="B35" s="5" t="s">
        <v>28</v>
      </c>
      <c r="C35" s="16">
        <v>120352.9</v>
      </c>
      <c r="D35" s="23">
        <v>128849.5</v>
      </c>
      <c r="E35" s="23">
        <v>128849.5</v>
      </c>
      <c r="F35" s="25">
        <v>139641.9</v>
      </c>
      <c r="G35" s="29">
        <f t="shared" si="1"/>
        <v>19289</v>
      </c>
      <c r="H35" s="29">
        <f t="shared" si="0"/>
        <v>116.02703383134102</v>
      </c>
      <c r="I35" s="29">
        <f t="shared" si="2"/>
        <v>10792.399999999994</v>
      </c>
      <c r="J35" s="29">
        <f t="shared" si="3"/>
        <v>108.37597351949367</v>
      </c>
      <c r="K35" s="29">
        <f t="shared" si="4"/>
        <v>10792.399999999994</v>
      </c>
      <c r="L35" s="29">
        <f t="shared" si="5"/>
        <v>108.37597351949367</v>
      </c>
      <c r="M35" s="25">
        <v>139660</v>
      </c>
      <c r="N35" s="30">
        <v>140905.9</v>
      </c>
    </row>
    <row r="36" spans="1:14" ht="25.5" hidden="1" outlineLevel="1" x14ac:dyDescent="0.25">
      <c r="A36" s="4" t="s">
        <v>65</v>
      </c>
      <c r="B36" s="5" t="s">
        <v>29</v>
      </c>
      <c r="C36" s="16">
        <v>57412.5</v>
      </c>
      <c r="D36" s="23">
        <v>78142</v>
      </c>
      <c r="E36" s="23">
        <v>78142</v>
      </c>
      <c r="F36" s="25">
        <v>59996.3</v>
      </c>
      <c r="G36" s="29">
        <f t="shared" si="1"/>
        <v>2583.8000000000029</v>
      </c>
      <c r="H36" s="29">
        <f t="shared" si="0"/>
        <v>104.50041367298061</v>
      </c>
      <c r="I36" s="29">
        <f t="shared" si="2"/>
        <v>-18145.699999999997</v>
      </c>
      <c r="J36" s="29">
        <f t="shared" si="3"/>
        <v>76.778556985999842</v>
      </c>
      <c r="K36" s="29">
        <f t="shared" si="4"/>
        <v>-18145.699999999997</v>
      </c>
      <c r="L36" s="29">
        <f t="shared" si="5"/>
        <v>76.778556985999842</v>
      </c>
      <c r="M36" s="25">
        <v>62197.5</v>
      </c>
      <c r="N36" s="30">
        <v>68877.7</v>
      </c>
    </row>
    <row r="37" spans="1:14" ht="25.5" hidden="1" outlineLevel="1" x14ac:dyDescent="0.25">
      <c r="A37" s="4" t="s">
        <v>66</v>
      </c>
      <c r="B37" s="5" t="s">
        <v>30</v>
      </c>
      <c r="C37" s="16">
        <v>4465.3</v>
      </c>
      <c r="D37" s="23">
        <v>12107.2</v>
      </c>
      <c r="E37" s="23">
        <v>12048.8</v>
      </c>
      <c r="F37" s="25">
        <v>12134.6</v>
      </c>
      <c r="G37" s="29">
        <f t="shared" si="1"/>
        <v>7669.3</v>
      </c>
      <c r="H37" s="29">
        <f t="shared" si="0"/>
        <v>271.75329765077379</v>
      </c>
      <c r="I37" s="29">
        <f t="shared" si="2"/>
        <v>27.399999999999636</v>
      </c>
      <c r="J37" s="29">
        <f t="shared" si="3"/>
        <v>100.22631161622834</v>
      </c>
      <c r="K37" s="29">
        <f t="shared" si="4"/>
        <v>85.800000000001091</v>
      </c>
      <c r="L37" s="29">
        <f t="shared" si="5"/>
        <v>100.71210410995286</v>
      </c>
      <c r="M37" s="25">
        <v>12134.7</v>
      </c>
      <c r="N37" s="30">
        <v>12134.6</v>
      </c>
    </row>
    <row r="38" spans="1:14" ht="25.5" outlineLevel="1" x14ac:dyDescent="0.25">
      <c r="A38" s="8" t="s">
        <v>78</v>
      </c>
      <c r="B38" s="9" t="s">
        <v>31</v>
      </c>
      <c r="C38" s="17">
        <v>518253.1</v>
      </c>
      <c r="D38" s="22">
        <f t="shared" ref="D38:F38" si="15">SUM(D39:D44)</f>
        <v>576066.39999999991</v>
      </c>
      <c r="E38" s="22">
        <f t="shared" si="15"/>
        <v>576725.5</v>
      </c>
      <c r="F38" s="26">
        <f t="shared" si="15"/>
        <v>568398.20000000007</v>
      </c>
      <c r="G38" s="28">
        <f t="shared" si="1"/>
        <v>50145.100000000093</v>
      </c>
      <c r="H38" s="28">
        <f t="shared" si="0"/>
        <v>109.67579354566332</v>
      </c>
      <c r="I38" s="28">
        <f t="shared" si="2"/>
        <v>-7668.199999999837</v>
      </c>
      <c r="J38" s="28">
        <f t="shared" si="3"/>
        <v>98.668868727632812</v>
      </c>
      <c r="K38" s="28">
        <f t="shared" si="4"/>
        <v>-8327.2999999999302</v>
      </c>
      <c r="L38" s="28">
        <f t="shared" si="5"/>
        <v>98.556106848058576</v>
      </c>
      <c r="M38" s="26">
        <f t="shared" ref="M38:N38" si="16">SUM(M39:M44)</f>
        <v>557747.59999999986</v>
      </c>
      <c r="N38" s="26">
        <f t="shared" si="16"/>
        <v>550747.59999999986</v>
      </c>
    </row>
    <row r="39" spans="1:14" s="2" customFormat="1" ht="38.25" hidden="1" x14ac:dyDescent="0.2">
      <c r="A39" s="4" t="s">
        <v>67</v>
      </c>
      <c r="B39" s="5" t="s">
        <v>32</v>
      </c>
      <c r="C39" s="16">
        <v>157154.9</v>
      </c>
      <c r="D39" s="23">
        <v>174085.3</v>
      </c>
      <c r="E39" s="23">
        <v>174085.3</v>
      </c>
      <c r="F39" s="25">
        <v>171690.5</v>
      </c>
      <c r="G39" s="29">
        <f t="shared" si="1"/>
        <v>14535.600000000006</v>
      </c>
      <c r="H39" s="29">
        <f t="shared" si="0"/>
        <v>109.24921844625908</v>
      </c>
      <c r="I39" s="29">
        <f t="shared" si="2"/>
        <v>-2394.7999999999884</v>
      </c>
      <c r="J39" s="29">
        <f t="shared" si="3"/>
        <v>98.624352544413568</v>
      </c>
      <c r="K39" s="29">
        <f t="shared" si="4"/>
        <v>-2394.7999999999884</v>
      </c>
      <c r="L39" s="29">
        <f t="shared" si="5"/>
        <v>98.624352544413568</v>
      </c>
      <c r="M39" s="25">
        <v>170911.8</v>
      </c>
      <c r="N39" s="30">
        <v>168911.8</v>
      </c>
    </row>
    <row r="40" spans="1:14" ht="51" hidden="1" outlineLevel="1" x14ac:dyDescent="0.25">
      <c r="A40" s="4" t="s">
        <v>68</v>
      </c>
      <c r="B40" s="5" t="s">
        <v>33</v>
      </c>
      <c r="C40" s="16">
        <v>105133.2</v>
      </c>
      <c r="D40" s="23">
        <v>107110.39999999999</v>
      </c>
      <c r="E40" s="23">
        <v>107560.4</v>
      </c>
      <c r="F40" s="25">
        <v>114404.4</v>
      </c>
      <c r="G40" s="29">
        <f t="shared" si="1"/>
        <v>9271.1999999999971</v>
      </c>
      <c r="H40" s="29">
        <f t="shared" si="0"/>
        <v>108.8185273538711</v>
      </c>
      <c r="I40" s="29">
        <f t="shared" si="2"/>
        <v>7294</v>
      </c>
      <c r="J40" s="29">
        <f t="shared" si="3"/>
        <v>106.80979624760994</v>
      </c>
      <c r="K40" s="29">
        <f t="shared" si="4"/>
        <v>6844</v>
      </c>
      <c r="L40" s="29">
        <f t="shared" si="5"/>
        <v>106.36293654542006</v>
      </c>
      <c r="M40" s="25">
        <v>105674.9</v>
      </c>
      <c r="N40" s="30">
        <v>103674.9</v>
      </c>
    </row>
    <row r="41" spans="1:14" ht="38.25" hidden="1" outlineLevel="1" x14ac:dyDescent="0.25">
      <c r="A41" s="4" t="s">
        <v>69</v>
      </c>
      <c r="B41" s="5" t="s">
        <v>34</v>
      </c>
      <c r="C41" s="16">
        <v>159563.1</v>
      </c>
      <c r="D41" s="23">
        <v>178853.3</v>
      </c>
      <c r="E41" s="23">
        <v>178853.3</v>
      </c>
      <c r="F41" s="25">
        <v>174767.3</v>
      </c>
      <c r="G41" s="29">
        <f t="shared" si="1"/>
        <v>15204.199999999983</v>
      </c>
      <c r="H41" s="29">
        <f t="shared" si="0"/>
        <v>109.52864415394285</v>
      </c>
      <c r="I41" s="29">
        <f t="shared" si="2"/>
        <v>-4086</v>
      </c>
      <c r="J41" s="29">
        <f t="shared" si="3"/>
        <v>97.715446122604391</v>
      </c>
      <c r="K41" s="29">
        <f t="shared" si="4"/>
        <v>-4086</v>
      </c>
      <c r="L41" s="29">
        <f t="shared" si="5"/>
        <v>97.715446122604391</v>
      </c>
      <c r="M41" s="25">
        <v>174037.3</v>
      </c>
      <c r="N41" s="30">
        <v>171037.3</v>
      </c>
    </row>
    <row r="42" spans="1:14" ht="25.5" hidden="1" outlineLevel="1" x14ac:dyDescent="0.25">
      <c r="A42" s="4" t="s">
        <v>70</v>
      </c>
      <c r="B42" s="5" t="s">
        <v>35</v>
      </c>
      <c r="C42" s="16">
        <v>26965.7</v>
      </c>
      <c r="D42" s="23">
        <v>27325.200000000001</v>
      </c>
      <c r="E42" s="23">
        <v>27325.200000000001</v>
      </c>
      <c r="F42" s="25">
        <v>27266.400000000001</v>
      </c>
      <c r="G42" s="29">
        <f t="shared" si="1"/>
        <v>300.70000000000073</v>
      </c>
      <c r="H42" s="29">
        <f t="shared" si="0"/>
        <v>101.11512031951702</v>
      </c>
      <c r="I42" s="29">
        <f t="shared" si="2"/>
        <v>-58.799999999999272</v>
      </c>
      <c r="J42" s="29">
        <f t="shared" si="3"/>
        <v>99.784814017829703</v>
      </c>
      <c r="K42" s="29">
        <f t="shared" si="4"/>
        <v>-58.799999999999272</v>
      </c>
      <c r="L42" s="29">
        <f t="shared" si="5"/>
        <v>99.784814017829703</v>
      </c>
      <c r="M42" s="25">
        <v>27439.599999999999</v>
      </c>
      <c r="N42" s="30">
        <v>27439.599999999999</v>
      </c>
    </row>
    <row r="43" spans="1:14" ht="51" hidden="1" outlineLevel="1" x14ac:dyDescent="0.25">
      <c r="A43" s="10" t="s">
        <v>71</v>
      </c>
      <c r="B43" s="5" t="s">
        <v>42</v>
      </c>
      <c r="C43" s="16">
        <v>1500</v>
      </c>
      <c r="D43" s="23">
        <v>13712.7</v>
      </c>
      <c r="E43" s="23">
        <v>13712.7</v>
      </c>
      <c r="F43" s="25">
        <v>1500</v>
      </c>
      <c r="G43" s="29">
        <f t="shared" si="1"/>
        <v>0</v>
      </c>
      <c r="H43" s="29">
        <f t="shared" si="0"/>
        <v>100</v>
      </c>
      <c r="I43" s="29">
        <f t="shared" si="2"/>
        <v>-12212.7</v>
      </c>
      <c r="J43" s="29">
        <f t="shared" si="3"/>
        <v>10.938764794679384</v>
      </c>
      <c r="K43" s="29">
        <f t="shared" si="4"/>
        <v>-12212.7</v>
      </c>
      <c r="L43" s="29">
        <f t="shared" si="5"/>
        <v>10.938764794679384</v>
      </c>
      <c r="M43" s="25">
        <v>1500</v>
      </c>
      <c r="N43" s="30">
        <v>1500</v>
      </c>
    </row>
    <row r="44" spans="1:14" ht="38.25" hidden="1" outlineLevel="1" x14ac:dyDescent="0.25">
      <c r="A44" s="4" t="s">
        <v>87</v>
      </c>
      <c r="B44" s="5" t="s">
        <v>36</v>
      </c>
      <c r="C44" s="16">
        <v>67936.2</v>
      </c>
      <c r="D44" s="23">
        <v>74979.5</v>
      </c>
      <c r="E44" s="23">
        <v>75188.600000000006</v>
      </c>
      <c r="F44" s="25">
        <v>78769.600000000006</v>
      </c>
      <c r="G44" s="29">
        <f t="shared" si="1"/>
        <v>10833.400000000009</v>
      </c>
      <c r="H44" s="29">
        <f t="shared" si="0"/>
        <v>115.94643209364082</v>
      </c>
      <c r="I44" s="29">
        <f t="shared" si="2"/>
        <v>3790.1000000000058</v>
      </c>
      <c r="J44" s="29">
        <f t="shared" si="3"/>
        <v>105.05484832520891</v>
      </c>
      <c r="K44" s="29">
        <f t="shared" si="4"/>
        <v>3581</v>
      </c>
      <c r="L44" s="29">
        <f t="shared" si="5"/>
        <v>104.76269008865707</v>
      </c>
      <c r="M44" s="25">
        <v>78184</v>
      </c>
      <c r="N44" s="30">
        <v>78184</v>
      </c>
    </row>
    <row r="45" spans="1:14" ht="76.5" collapsed="1" x14ac:dyDescent="0.25">
      <c r="A45" s="8" t="s">
        <v>79</v>
      </c>
      <c r="B45" s="9" t="s">
        <v>37</v>
      </c>
      <c r="C45" s="17">
        <v>27515.8</v>
      </c>
      <c r="D45" s="22">
        <f t="shared" ref="D45:F45" si="17">D46</f>
        <v>31692.3</v>
      </c>
      <c r="E45" s="22">
        <f t="shared" si="17"/>
        <v>31692.3</v>
      </c>
      <c r="F45" s="26">
        <f t="shared" si="17"/>
        <v>35605.4</v>
      </c>
      <c r="G45" s="28">
        <f t="shared" si="1"/>
        <v>8089.6000000000022</v>
      </c>
      <c r="H45" s="28">
        <f t="shared" si="0"/>
        <v>129.3998357307438</v>
      </c>
      <c r="I45" s="28">
        <f t="shared" si="2"/>
        <v>3913.1000000000022</v>
      </c>
      <c r="J45" s="28">
        <f t="shared" si="3"/>
        <v>112.34716319105904</v>
      </c>
      <c r="K45" s="28">
        <f t="shared" si="4"/>
        <v>3913.1000000000022</v>
      </c>
      <c r="L45" s="28">
        <f t="shared" si="5"/>
        <v>112.34716319105904</v>
      </c>
      <c r="M45" s="26">
        <f t="shared" ref="M45:N45" si="18">M46</f>
        <v>61889.8</v>
      </c>
      <c r="N45" s="26">
        <f t="shared" si="18"/>
        <v>103815.8</v>
      </c>
    </row>
    <row r="46" spans="1:14" s="2" customFormat="1" ht="25.5" hidden="1" outlineLevel="1" x14ac:dyDescent="0.2">
      <c r="A46" s="4" t="s">
        <v>72</v>
      </c>
      <c r="B46" s="5" t="s">
        <v>38</v>
      </c>
      <c r="C46" s="16">
        <v>27515.8</v>
      </c>
      <c r="D46" s="23">
        <v>31692.3</v>
      </c>
      <c r="E46" s="23">
        <v>31692.3</v>
      </c>
      <c r="F46" s="25">
        <v>35605.4</v>
      </c>
      <c r="G46" s="29">
        <f t="shared" si="1"/>
        <v>8089.6000000000022</v>
      </c>
      <c r="H46" s="29">
        <f t="shared" si="0"/>
        <v>129.3998357307438</v>
      </c>
      <c r="I46" s="29">
        <f t="shared" si="2"/>
        <v>3913.1000000000022</v>
      </c>
      <c r="J46" s="29">
        <f t="shared" si="3"/>
        <v>112.34716319105904</v>
      </c>
      <c r="K46" s="29">
        <f t="shared" si="4"/>
        <v>3913.1000000000022</v>
      </c>
      <c r="L46" s="29">
        <f t="shared" si="5"/>
        <v>112.34716319105904</v>
      </c>
      <c r="M46" s="25">
        <v>61889.8</v>
      </c>
      <c r="N46" s="30">
        <v>103815.8</v>
      </c>
    </row>
    <row r="47" spans="1:14" ht="38.25" collapsed="1" x14ac:dyDescent="0.25">
      <c r="A47" s="8" t="s">
        <v>80</v>
      </c>
      <c r="B47" s="9" t="s">
        <v>39</v>
      </c>
      <c r="C47" s="17">
        <v>125042.7</v>
      </c>
      <c r="D47" s="22">
        <v>123231</v>
      </c>
      <c r="E47" s="22">
        <v>123231</v>
      </c>
      <c r="F47" s="26">
        <v>10994.1</v>
      </c>
      <c r="G47" s="28">
        <f t="shared" si="1"/>
        <v>-114048.59999999999</v>
      </c>
      <c r="H47" s="28">
        <f t="shared" si="0"/>
        <v>8.7922765583276767</v>
      </c>
      <c r="I47" s="28">
        <f t="shared" si="2"/>
        <v>-112236.9</v>
      </c>
      <c r="J47" s="28">
        <f t="shared" si="3"/>
        <v>8.9215376001168529</v>
      </c>
      <c r="K47" s="28">
        <f t="shared" si="4"/>
        <v>-112236.9</v>
      </c>
      <c r="L47" s="28">
        <f t="shared" si="5"/>
        <v>8.9215376001168529</v>
      </c>
      <c r="M47" s="26">
        <v>11500</v>
      </c>
      <c r="N47" s="26">
        <v>11500</v>
      </c>
    </row>
    <row r="48" spans="1:14" s="2" customFormat="1" ht="51" x14ac:dyDescent="0.2">
      <c r="A48" s="8" t="s">
        <v>81</v>
      </c>
      <c r="B48" s="9" t="s">
        <v>40</v>
      </c>
      <c r="C48" s="17">
        <v>19080.8</v>
      </c>
      <c r="D48" s="22">
        <v>4595</v>
      </c>
      <c r="E48" s="22">
        <v>4595</v>
      </c>
      <c r="F48" s="26">
        <v>3354.3</v>
      </c>
      <c r="G48" s="28">
        <f t="shared" si="1"/>
        <v>-15726.5</v>
      </c>
      <c r="H48" s="28">
        <f t="shared" si="0"/>
        <v>17.579451595320954</v>
      </c>
      <c r="I48" s="28">
        <f t="shared" si="2"/>
        <v>-1240.6999999999998</v>
      </c>
      <c r="J48" s="28">
        <f t="shared" si="3"/>
        <v>72.998911860718181</v>
      </c>
      <c r="K48" s="28">
        <f t="shared" si="4"/>
        <v>-1240.6999999999998</v>
      </c>
      <c r="L48" s="28">
        <f t="shared" si="5"/>
        <v>72.998911860718181</v>
      </c>
      <c r="M48" s="26">
        <v>3484.2</v>
      </c>
      <c r="N48" s="31">
        <v>3614.1</v>
      </c>
    </row>
    <row r="49" spans="1:14" s="2" customFormat="1" ht="63.75" x14ac:dyDescent="0.2">
      <c r="A49" s="11" t="s">
        <v>82</v>
      </c>
      <c r="B49" s="9" t="s">
        <v>43</v>
      </c>
      <c r="C49" s="17">
        <v>93.6</v>
      </c>
      <c r="D49" s="22">
        <v>105</v>
      </c>
      <c r="E49" s="22">
        <v>105</v>
      </c>
      <c r="F49" s="26">
        <v>100</v>
      </c>
      <c r="G49" s="28">
        <f t="shared" si="1"/>
        <v>6.4000000000000057</v>
      </c>
      <c r="H49" s="28">
        <f t="shared" si="0"/>
        <v>106.83760683760684</v>
      </c>
      <c r="I49" s="28">
        <f t="shared" si="2"/>
        <v>-5</v>
      </c>
      <c r="J49" s="28">
        <f t="shared" si="3"/>
        <v>95.238095238095227</v>
      </c>
      <c r="K49" s="28">
        <f t="shared" si="4"/>
        <v>-5</v>
      </c>
      <c r="L49" s="28">
        <f t="shared" si="5"/>
        <v>95.238095238095227</v>
      </c>
      <c r="M49" s="26">
        <v>100</v>
      </c>
      <c r="N49" s="31">
        <v>100</v>
      </c>
    </row>
    <row r="50" spans="1:14" s="2" customFormat="1" ht="14.25" outlineLevel="1" x14ac:dyDescent="0.2">
      <c r="A50" s="84" t="s">
        <v>41</v>
      </c>
      <c r="B50" s="85"/>
      <c r="C50" s="6">
        <v>4791399.1999999993</v>
      </c>
      <c r="D50" s="6">
        <f>D49+D48+D47+D45+D38+D33+D25+D21+D17+D8</f>
        <v>5640398.2999999998</v>
      </c>
      <c r="E50" s="6">
        <f>E49+E48+E47+E45+E38+E33+E25+E21+E17+E8</f>
        <v>5580367.4000000004</v>
      </c>
      <c r="F50" s="32">
        <f>F49+F48+F47+F45+F38+F33+F25+F21+F17+F8</f>
        <v>5656368.2000000002</v>
      </c>
      <c r="G50" s="28">
        <f t="shared" si="1"/>
        <v>864969.00000000093</v>
      </c>
      <c r="H50" s="28">
        <f t="shared" si="0"/>
        <v>118.05253463330713</v>
      </c>
      <c r="I50" s="28">
        <f t="shared" si="2"/>
        <v>15969.900000000373</v>
      </c>
      <c r="J50" s="28">
        <f t="shared" si="3"/>
        <v>100.28313426021707</v>
      </c>
      <c r="K50" s="28">
        <f>F50-E50</f>
        <v>76000.799999999814</v>
      </c>
      <c r="L50" s="28">
        <f>F50/E50*100</f>
        <v>101.36193183266033</v>
      </c>
      <c r="M50" s="32">
        <f>M49+M48+M47+M45+M38+M33+M25+M21+M17+M8</f>
        <v>5763856.5000000009</v>
      </c>
      <c r="N50" s="33">
        <f>N49+N48+N47+N45+N38+N33+N25+N21+N17+N8</f>
        <v>4305945.4000000004</v>
      </c>
    </row>
  </sheetData>
  <mergeCells count="18">
    <mergeCell ref="A50:B50"/>
    <mergeCell ref="A1:B1"/>
    <mergeCell ref="A2:L2"/>
    <mergeCell ref="A3:L3"/>
    <mergeCell ref="A4:L4"/>
    <mergeCell ref="A5:A7"/>
    <mergeCell ref="B5:B7"/>
    <mergeCell ref="C5:C7"/>
    <mergeCell ref="D5:D7"/>
    <mergeCell ref="E5:E7"/>
    <mergeCell ref="F5:F7"/>
    <mergeCell ref="G6:H6"/>
    <mergeCell ref="G5:L5"/>
    <mergeCell ref="M5:N5"/>
    <mergeCell ref="K6:L6"/>
    <mergeCell ref="M6:M7"/>
    <mergeCell ref="N6:N7"/>
    <mergeCell ref="I6:J6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8&lt;/string&gt;&#10;    &lt;string&gt;26.10.2019&lt;/string&gt;&#10;  &lt;/DateInfo&gt;&#10;  &lt;Code&gt;2454446_28Y10EVVF&lt;/Code&gt;&#10;  &lt;ObjectCode&gt;SQUERY_ANAL_ISP_BUDG&lt;/ObjectCode&gt;&#10;  &lt;DocName&gt;Общий&lt;/DocName&gt;&#10;  &lt;VariantName&gt;Общий&lt;/VariantName&gt;&#10;  &lt;VariantLink&gt;3377024&lt;/VariantLink&gt;&#10;  &lt;SvodReportLink xsi:nil=&quot;true&quot; /&gt;&#10;  &lt;ReportLink&gt;325652&lt;/ReportLink&gt;&#10;  &lt;Note&gt;01.01.2018 - 26.10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F8A73D-06BD-4274-9362-C4257DF12A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Подпрогр. и непрогр. </vt:lpstr>
      <vt:lpstr>МП</vt:lpstr>
      <vt:lpstr>'Подпрогр. и непрогр. '!Заголовки_для_печати</vt:lpstr>
      <vt:lpstr>МП!Область_печати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AGARKOVA\Агаркова ОН</dc:creator>
  <cp:lastModifiedBy>Агаркова ОН</cp:lastModifiedBy>
  <cp:lastPrinted>2023-11-07T07:17:43Z</cp:lastPrinted>
  <dcterms:created xsi:type="dcterms:W3CDTF">2019-10-26T06:46:54Z</dcterms:created>
  <dcterms:modified xsi:type="dcterms:W3CDTF">2024-11-13T14:15:54Z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Общий</vt:lpwstr>
  </property>
  <property fmtid="{D5CDD505-2E9C-101B-9397-08002B2CF9AE}" pid="3" name="Версия клиента">
    <vt:lpwstr>19.2.24.10170</vt:lpwstr>
  </property>
  <property fmtid="{D5CDD505-2E9C-101B-9397-08002B2CF9AE}" pid="4" name="Версия базы">
    <vt:lpwstr>18.1.1262.2560080</vt:lpwstr>
  </property>
  <property fmtid="{D5CDD505-2E9C-101B-9397-08002B2CF9AE}" pid="5" name="Тип сервера">
    <vt:lpwstr>MSSQL</vt:lpwstr>
  </property>
  <property fmtid="{D5CDD505-2E9C-101B-9397-08002B2CF9AE}" pid="6" name="Сервер">
    <vt:lpwstr>ITO</vt:lpwstr>
  </property>
  <property fmtid="{D5CDD505-2E9C-101B-9397-08002B2CF9AE}" pid="7" name="База">
    <vt:lpwstr>Budjet_2018</vt:lpwstr>
  </property>
  <property fmtid="{D5CDD505-2E9C-101B-9397-08002B2CF9AE}" pid="8" name="Пользователь">
    <vt:lpwstr>agarkova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Общий</vt:lpwstr>
  </property>
  <property fmtid="{D5CDD505-2E9C-101B-9397-08002B2CF9AE}" pid="11" name="Код отчета">
    <vt:lpwstr>2454446_28Y10EVVF</vt:lpwstr>
  </property>
  <property fmtid="{D5CDD505-2E9C-101B-9397-08002B2CF9AE}" pid="12" name="Локальная база">
    <vt:lpwstr>не используется</vt:lpwstr>
  </property>
</Properties>
</file>