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0\2020\Итоги финансового менеджмента за  2020год\"/>
    </mc:Choice>
  </mc:AlternateContent>
  <bookViews>
    <workbookView xWindow="120" yWindow="630" windowWidth="19080" windowHeight="8085" tabRatio="366" activeTab="1"/>
  </bookViews>
  <sheets>
    <sheet name="Приложение 1 Группа1" sheetId="4" r:id="rId1"/>
    <sheet name="Приложение 1 Группа 2 " sheetId="1" r:id="rId2"/>
  </sheets>
  <definedNames>
    <definedName name="_xlnm.Print_Titles" localSheetId="1">'Приложение 1 Группа 2 '!$8:$10</definedName>
    <definedName name="_xlnm.Print_Titles" localSheetId="0">'Приложение 1 Группа1'!$8:$10</definedName>
  </definedNames>
  <calcPr calcId="152511"/>
</workbook>
</file>

<file path=xl/calcChain.xml><?xml version="1.0" encoding="utf-8"?>
<calcChain xmlns="http://schemas.openxmlformats.org/spreadsheetml/2006/main">
  <c r="AB124" i="4" l="1"/>
  <c r="AB62" i="4"/>
  <c r="AB48" i="4"/>
  <c r="AA94" i="4" l="1"/>
  <c r="Q81" i="4"/>
  <c r="N81" i="4"/>
  <c r="Q48" i="4"/>
  <c r="R94" i="1" l="1"/>
  <c r="R54" i="1"/>
  <c r="N59" i="4" l="1"/>
  <c r="X54" i="4" l="1"/>
  <c r="O54" i="4" l="1"/>
  <c r="O129" i="4" s="1"/>
  <c r="U122" i="1" l="1"/>
  <c r="R122" i="1"/>
  <c r="O122" i="1"/>
  <c r="O108" i="1"/>
  <c r="U94" i="1"/>
  <c r="O94" i="1"/>
  <c r="U54" i="1"/>
  <c r="O54" i="1"/>
  <c r="V116" i="1" l="1"/>
  <c r="O108" i="4" l="1"/>
  <c r="AA54" i="4" l="1"/>
  <c r="X94" i="4" l="1"/>
  <c r="Z81" i="4"/>
  <c r="W81" i="4"/>
  <c r="T90" i="1" l="1"/>
  <c r="N90" i="1"/>
  <c r="V84" i="1" l="1"/>
  <c r="V45" i="1"/>
  <c r="O94" i="4" l="1"/>
  <c r="N90" i="4"/>
  <c r="Z90" i="4"/>
  <c r="W90" i="4"/>
  <c r="AB84" i="4"/>
  <c r="AB81" i="4"/>
  <c r="U94" i="4" l="1"/>
  <c r="R94" i="4"/>
  <c r="V81" i="1"/>
  <c r="U54" i="4"/>
  <c r="R54" i="4"/>
  <c r="T90" i="4" l="1"/>
  <c r="Q90" i="4"/>
  <c r="V90" i="1"/>
  <c r="Q90" i="1"/>
  <c r="Q68" i="1" l="1"/>
  <c r="T32" i="4" l="1"/>
  <c r="V124" i="1" l="1"/>
  <c r="V119" i="1"/>
  <c r="V113" i="1"/>
  <c r="V110" i="1"/>
  <c r="V105" i="1"/>
  <c r="V102" i="1"/>
  <c r="V96" i="1"/>
  <c r="V78" i="1"/>
  <c r="V71" i="1"/>
  <c r="V68" i="1"/>
  <c r="V65" i="1"/>
  <c r="V56" i="1"/>
  <c r="V48" i="1"/>
  <c r="V39" i="1"/>
  <c r="V36" i="1"/>
  <c r="V32" i="1"/>
  <c r="V26" i="1"/>
  <c r="V23" i="1"/>
  <c r="V20" i="1"/>
  <c r="V15" i="1"/>
  <c r="V12" i="1"/>
  <c r="AA128" i="4" l="1"/>
  <c r="Z124" i="4"/>
  <c r="AA122" i="4"/>
  <c r="AB119" i="4"/>
  <c r="AB113" i="4"/>
  <c r="AB116" i="4"/>
  <c r="AB110" i="4"/>
  <c r="AB105" i="4" l="1"/>
  <c r="AB102" i="4"/>
  <c r="AA108" i="4"/>
  <c r="AB96" i="4"/>
  <c r="AB90" i="4"/>
  <c r="AB78" i="4"/>
  <c r="AB71" i="4"/>
  <c r="Y72" i="4"/>
  <c r="Y71" i="4"/>
  <c r="AB68" i="4"/>
  <c r="Z68" i="4"/>
  <c r="AB65" i="4"/>
  <c r="AB56" i="4"/>
  <c r="Z56" i="4"/>
  <c r="AA129" i="4"/>
  <c r="AA133" i="4" s="1"/>
  <c r="AA135" i="4" s="1"/>
  <c r="Z48" i="4"/>
  <c r="AB45" i="4"/>
  <c r="AB42" i="4"/>
  <c r="Z42" i="4"/>
  <c r="AB39" i="4"/>
  <c r="Z71" i="4" l="1"/>
  <c r="AB36" i="4"/>
  <c r="Y37" i="4"/>
  <c r="Z36" i="4" s="1"/>
  <c r="AB32" i="4"/>
  <c r="Z32" i="4"/>
  <c r="AB26" i="4"/>
  <c r="AB23" i="4"/>
  <c r="Z23" i="4"/>
  <c r="AB20" i="4"/>
  <c r="Z20" i="4"/>
  <c r="AB15" i="4"/>
  <c r="AB12" i="4"/>
  <c r="W48" i="4" l="1"/>
  <c r="N48" i="1"/>
  <c r="S63" i="4" l="1"/>
  <c r="S62" i="4" s="1"/>
  <c r="M63" i="4"/>
  <c r="S72" i="1" l="1"/>
  <c r="S71" i="1"/>
  <c r="P72" i="1"/>
  <c r="P71" i="1"/>
  <c r="M72" i="1"/>
  <c r="M71" i="1"/>
  <c r="V72" i="4"/>
  <c r="V71" i="4"/>
  <c r="S72" i="4"/>
  <c r="S71" i="4"/>
  <c r="M72" i="4"/>
  <c r="M71" i="4"/>
  <c r="P72" i="4"/>
  <c r="P71" i="4"/>
  <c r="V63" i="4"/>
  <c r="P63" i="4"/>
  <c r="P62" i="4" s="1"/>
  <c r="S37" i="1"/>
  <c r="P37" i="1"/>
  <c r="M37" i="1"/>
  <c r="V37" i="4"/>
  <c r="S37" i="4"/>
  <c r="M37" i="4"/>
  <c r="P37" i="4"/>
  <c r="N48" i="4" l="1"/>
  <c r="W15" i="4" l="1"/>
  <c r="T15" i="4"/>
  <c r="Q15" i="4"/>
  <c r="N32" i="1" l="1"/>
  <c r="N42" i="4"/>
  <c r="U108" i="1" l="1"/>
  <c r="R108" i="1"/>
  <c r="T56" i="1" l="1"/>
  <c r="T32" i="1"/>
  <c r="U128" i="1" l="1"/>
  <c r="T71" i="1"/>
  <c r="T36" i="1"/>
  <c r="T23" i="1"/>
  <c r="T20" i="1"/>
  <c r="T15" i="1"/>
  <c r="U129" i="1" l="1"/>
  <c r="U133" i="1" s="1"/>
  <c r="U135" i="1" s="1"/>
  <c r="Q23" i="4" l="1"/>
  <c r="AB74" i="4" l="1"/>
  <c r="AB87" i="4" l="1"/>
  <c r="AB59" i="4"/>
  <c r="W62" i="4" l="1"/>
  <c r="W59" i="4"/>
  <c r="T62" i="4"/>
  <c r="Q62" i="4"/>
  <c r="T59" i="4"/>
  <c r="Q59" i="4"/>
  <c r="N62" i="4"/>
  <c r="X128" i="4" l="1"/>
  <c r="X122" i="4"/>
  <c r="X108" i="4"/>
  <c r="W71" i="4"/>
  <c r="W56" i="4"/>
  <c r="W36" i="4"/>
  <c r="W32" i="4"/>
  <c r="W23" i="4"/>
  <c r="W20" i="4"/>
  <c r="U128" i="4"/>
  <c r="R128" i="4"/>
  <c r="O128" i="4"/>
  <c r="U122" i="4"/>
  <c r="R122" i="4"/>
  <c r="O122" i="4"/>
  <c r="U108" i="4"/>
  <c r="R108" i="4"/>
  <c r="T71" i="4"/>
  <c r="Q71" i="4"/>
  <c r="N71" i="4"/>
  <c r="T68" i="4"/>
  <c r="Q68" i="4"/>
  <c r="T56" i="4"/>
  <c r="Q56" i="4"/>
  <c r="N56" i="4"/>
  <c r="T36" i="4"/>
  <c r="Q36" i="4"/>
  <c r="N36" i="4"/>
  <c r="Q32" i="4"/>
  <c r="N32" i="4"/>
  <c r="T23" i="4"/>
  <c r="N23" i="4"/>
  <c r="T20" i="4"/>
  <c r="Q20" i="4"/>
  <c r="N20" i="4"/>
  <c r="N15" i="4"/>
  <c r="R128" i="1"/>
  <c r="Q71" i="1"/>
  <c r="Q56" i="1"/>
  <c r="Q36" i="1"/>
  <c r="Q32" i="1"/>
  <c r="Q23" i="1"/>
  <c r="Q20" i="1"/>
  <c r="Q15" i="1"/>
  <c r="O128" i="1"/>
  <c r="N71" i="1"/>
  <c r="N56" i="1"/>
  <c r="N36" i="1"/>
  <c r="N23" i="1"/>
  <c r="N20" i="1"/>
  <c r="N15" i="1"/>
  <c r="U129" i="4" l="1"/>
  <c r="U133" i="4" s="1"/>
  <c r="U135" i="4" s="1"/>
  <c r="X129" i="4"/>
  <c r="X133" i="4" s="1"/>
  <c r="X135" i="4" s="1"/>
  <c r="O129" i="1"/>
  <c r="O133" i="1" s="1"/>
  <c r="O135" i="1" s="1"/>
  <c r="R129" i="4"/>
  <c r="R133" i="4" s="1"/>
  <c r="R135" i="4" s="1"/>
  <c r="R129" i="1"/>
  <c r="R133" i="1" s="1"/>
  <c r="R135" i="1" s="1"/>
  <c r="O133" i="4" l="1"/>
  <c r="O135" i="4" s="1"/>
</calcChain>
</file>

<file path=xl/sharedStrings.xml><?xml version="1.0" encoding="utf-8"?>
<sst xmlns="http://schemas.openxmlformats.org/spreadsheetml/2006/main" count="975" uniqueCount="328">
  <si>
    <t>Приложение № 1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</si>
  <si>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</si>
  <si>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</si>
  <si>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</si>
  <si>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Пока- затель</t>
  </si>
  <si>
    <t>Наименование показателя</t>
  </si>
  <si>
    <t>Расчет показателя (Р)</t>
  </si>
  <si>
    <t>Ед.изм.</t>
  </si>
  <si>
    <t>Целевое назначение</t>
  </si>
  <si>
    <t>Оценка показателя (баллы)</t>
  </si>
  <si>
    <t>Комментарий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</si>
  <si>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 xml:space="preserve">Качество бюджетного планирования </t>
    </r>
  </si>
  <si>
    <t>1.1.</t>
  </si>
  <si>
    <t>Своевременность предоставления реестра расходных обязательств (далее-РРО) главными администраторами бюджетных средств (уточненного и планового)</t>
  </si>
  <si>
    <t>Периодичность:</t>
  </si>
  <si>
    <t>9 месяцев, год</t>
  </si>
  <si>
    <t>Р1-количество дней отклонения даты предоставления РРО от даты, установленной нормативным правовым актом администрации ЗАТО г. Североморск</t>
  </si>
  <si>
    <t>день</t>
  </si>
  <si>
    <t>Целевым ориентиром является значение, равное 0</t>
  </si>
  <si>
    <t>5 и более</t>
  </si>
  <si>
    <t>Положительное значение свидетельствует о несоблюдении сроков представления уточненного (планового) РРО</t>
  </si>
  <si>
    <t>1.2.</t>
  </si>
  <si>
    <t>Полнота информации в РРО</t>
  </si>
  <si>
    <t>Р2=N0/N * 100, где</t>
  </si>
  <si>
    <t>N0 – количество расходных обязательств главных администраторов бюджетных средств на очередной финансовый год и плановый период, для которых верно хотя бы одно из следующих утверждений: а) не заполнены федеральный, региональный и нормативный правовой акт ОМСУ;</t>
  </si>
  <si>
    <t>б) не заполнено или неверно заполнено хотя бы одно из полей, кроме сумм и нормативных правовых актов;</t>
  </si>
  <si>
    <t>в) неверно заполнена хотя бы одна из сумм по любому году;</t>
  </si>
  <si>
    <t>N – общее количество расходных обязательств главных администраторов бюджетных средств, подлежащих исполнению в очередном финансов году и плановом периоде</t>
  </si>
  <si>
    <t>%</t>
  </si>
  <si>
    <t>Целевым ориентиров является значение, равное 0</t>
  </si>
  <si>
    <t>Более 50</t>
  </si>
  <si>
    <t>35-50</t>
  </si>
  <si>
    <t>25-35</t>
  </si>
  <si>
    <t>15-25</t>
  </si>
  <si>
    <t>0-5</t>
  </si>
  <si>
    <t>Значение показателя характеризует насколько полно главными администраторами бюджетных средств отражена информация о расходных обязательствах</t>
  </si>
  <si>
    <t>1.3.</t>
  </si>
  <si>
    <t>Доля бюджетных ассигнований, запланированных на реализацию муниципальных целевых программ</t>
  </si>
  <si>
    <t xml:space="preserve">S- общая сумма бюджетных ассигнований, предусмотренных главным администраторам бюджетных средств на очередной финансовый год и плановый период без учета субвенций, и иных межбюджетных трансфертов из областного бюджета </t>
  </si>
  <si>
    <t>Позитивно расценивается достижение уровня управления финансами, при котором не менее 30% ассигнований без учета субвенций, и иных межбюджетных трансфертов из областного бюджета  приходится на финансирование муниципальных целевых программ</t>
  </si>
  <si>
    <t>Меньше 10</t>
  </si>
  <si>
    <t>20-30</t>
  </si>
  <si>
    <t>30-40</t>
  </si>
  <si>
    <t>40-50</t>
  </si>
  <si>
    <t>50-100</t>
  </si>
  <si>
    <t>1.4.</t>
  </si>
  <si>
    <t>Точность составления сводной бюджетной росписи главных администраторов бюджетных средств и внесение изменений в нее</t>
  </si>
  <si>
    <t>Р4=100%(VP/G), где</t>
  </si>
  <si>
    <t>VP- сумма средств утвержденных изменений бюджета главных распорядителей бюджетных средств в сводной бюджетной росписи в отчетном году, произведенных по инициативе главных администраторов бюджетных средств, без учета изменений бюджетных ассигнований за счет средств федерального и областного бюджета;</t>
  </si>
  <si>
    <t>G- сумма бюджетных ассигнований главных администраторов бюджетных средств, утвержденная в бюджете на отчетный год, по состоянию на последнее число месяца отчетного периода</t>
  </si>
  <si>
    <t>Оценивается точность планирования бюджета со стороны главных администраторов бюджетных средств</t>
  </si>
  <si>
    <t>Больше 50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</si>
  <si>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</si>
  <si>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Р5- Наличие правового акта главного администратора бюджетных средств, регулирующего внутренние процедуры финансового планирования и исполнения бюджета:</t>
  </si>
  <si>
    <t>1)о порядке составления и ведения бюджетной росписи;</t>
  </si>
  <si>
    <t>2)о подготовке и ведении реестра расходных обязательств;</t>
  </si>
  <si>
    <t>3)об организации работы по предоставлению в Управление финансов сведений для кассового плана;</t>
  </si>
  <si>
    <t>4)о распределении бюджетных ассигнований между подведомственными получателями бюджетных средств с учетом достижения показателей непосредственных результатов;</t>
  </si>
  <si>
    <t>5)об утверждении порядка составления и утверждении плана финансово-хозяйственной деятельности</t>
  </si>
  <si>
    <t>шт.</t>
  </si>
  <si>
    <t>Наличие всех перечисленных нормативных правовых актов</t>
  </si>
  <si>
    <t>Нет ни одного из перечисленных правовых актов</t>
  </si>
  <si>
    <t xml:space="preserve"> Имеется 1 правовой акт</t>
  </si>
  <si>
    <t>Имеются 2 правовых акта</t>
  </si>
  <si>
    <t>Имеются 3 правовых акта</t>
  </si>
  <si>
    <t>Имеются 4 правовых акта</t>
  </si>
  <si>
    <t>Имеются 5 правовых акта</t>
  </si>
  <si>
    <t>Количество изменений в сводную бюджетную роспись</t>
  </si>
  <si>
    <t xml:space="preserve">Р6=К/N, где </t>
  </si>
  <si>
    <t>Р6 - количество справок об изменении сводной бюджетной росписи бюджета в отчетном периоде в случае корректировки бюджетных ассигнований согласно Порядку составления и ведения сводной бюджетной росписи бюджета и бюджетной росписи главного распорядителя средств бюджета с кодами вида изменений 050, 090 на одно учреждение;</t>
  </si>
  <si>
    <t>K – количество справок за отчетный период;</t>
  </si>
  <si>
    <t>N – количество казенных и бюджетных учреждений, относящихся г главному администратору бюджетных средств (включая исполнительный орган)</t>
  </si>
  <si>
    <t>Оптимальным фактическим значением показателя является 0</t>
  </si>
  <si>
    <t>Больше 10</t>
  </si>
  <si>
    <t>7,75-10</t>
  </si>
  <si>
    <t>5,5-7,75</t>
  </si>
  <si>
    <t>3,25-5,5</t>
  </si>
  <si>
    <t>1,0-3,25</t>
  </si>
  <si>
    <t>0-1,0</t>
  </si>
  <si>
    <t>Большое количество справок об изменении сводной бюджетной росписи по указанным видам изменений в расчете на одно учреждение свидетельствует о низком качестве планирования бюджетных ассигнований главным администратором бюджетных средств</t>
  </si>
  <si>
    <t>1.7.</t>
  </si>
  <si>
    <t>Качество планирования бюджетных ассигнований</t>
  </si>
  <si>
    <t>Р7=100%*Оуточ/Рп, где</t>
  </si>
  <si>
    <t>Оуточ – объем бюджетных ассигнований, перераспределенных за отчетный период (для главных администраторов бюджетных средств, имеющих подведомственную сеть учреждений - между подведомственными муниципальными учреждениями) без учета изменений, внесенных в связи с уточнением бюджета ЗАТО г. Североморск;</t>
  </si>
  <si>
    <t>Рп- объем бюджетных ассигнований за отчетный период в соответствии с решением о бюджете ЗАТО г. Североморск</t>
  </si>
  <si>
    <t>Больше 20</t>
  </si>
  <si>
    <t>15-20</t>
  </si>
  <si>
    <t>Большой объем бюджетных ассигнований, перераспределенных за отчетный период свидетельствует о низком качестве планирования бюджетных ассигнований главным администратором бюджетных средств</t>
  </si>
  <si>
    <t>1.8.</t>
  </si>
  <si>
    <t>Нарушение сроков составления кассовых планов выплат установленных Порядком составления и ведения кассового плана</t>
  </si>
  <si>
    <t>Р8-количество писем, отправленных Управлением финансов о нарушении сроков составления кассовых планов выплат за отчетный период</t>
  </si>
  <si>
    <t>Целевым ориентиром является значение показателя, равное 0</t>
  </si>
  <si>
    <t>Более 2</t>
  </si>
  <si>
    <t>Положительное значение показателя свидетельствует о низком качестве работы главного администратора бюджетных средств</t>
  </si>
  <si>
    <t>1.9.</t>
  </si>
  <si>
    <t>Экономия при размещении заказов на поставки товаров, выполнение работ, оказание услуг для муниципальных нужд</t>
  </si>
  <si>
    <t>А- фактическая стоимость контрактов, заключенных в отчетном периоде</t>
  </si>
  <si>
    <t>Целевым ориентиром является значение показателя, меньшее 5</t>
  </si>
  <si>
    <t>20-35</t>
  </si>
  <si>
    <t>Менее 5</t>
  </si>
  <si>
    <t>Большое значение показателя свидетельствует о низком качестве бюджетного планирования главным администратором бюджетных средств</t>
  </si>
  <si>
    <t>Своевременность предоставления сведений о прогнозе доходов главных администраторов бюджетных средств</t>
  </si>
  <si>
    <t>Р10 – количество дней отклонения от даты регистрации сопроводительного письма главного администратора бюджетных средств в Управлении финансов, к которому приложены сведения о прогнозе доходов главного администратора бюджетных средств, от срока предоставления таких сведений</t>
  </si>
  <si>
    <t>Отклонение от первоначального плана формирования доходов местного бюджета</t>
  </si>
  <si>
    <t xml:space="preserve">Р11=100-(Аf/Ap*100), </t>
  </si>
  <si>
    <t>если Af&lt;Ap;</t>
  </si>
  <si>
    <t>если Af&gt;Ap;</t>
  </si>
  <si>
    <t>Ap- плановые объемы доходов по главному администратору бюджетных средств;</t>
  </si>
  <si>
    <t>Af- кассовое исполнение по доходам главного администратора бюджетных средств</t>
  </si>
  <si>
    <t>Целевым показателем является значение показателя, не превосходящее 5</t>
  </si>
  <si>
    <t>Больше 15</t>
  </si>
  <si>
    <t>Меньше 5</t>
  </si>
  <si>
    <t>Негативно оценивается как недовыполнение плана по доходам так и значительное перевыполнение плана по доходам в отчетном периоде</t>
  </si>
  <si>
    <t>Максимальная оценка по направлению</t>
  </si>
  <si>
    <r>
      <t>2.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и  результативность исполнения бюджета</t>
    </r>
  </si>
  <si>
    <t>2.1.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</si>
  <si>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</si>
  <si>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Е – кассовое исполнение расходов главного администратора бюджетных средств в отчетном финансовом периоде</t>
  </si>
  <si>
    <t xml:space="preserve">Целевым ориентиром является значение, равное 100 </t>
  </si>
  <si>
    <t>Менее 10</t>
  </si>
  <si>
    <t>30-50</t>
  </si>
  <si>
    <t>50-70</t>
  </si>
  <si>
    <t>70-90</t>
  </si>
  <si>
    <t>Более 90</t>
  </si>
  <si>
    <t xml:space="preserve">Позитивно расценивается рост доли бюджетных ассигнований  главного администратора бюджетных средств, представленных и исполненных в программном виде (ДЦП, ВЦП, АВЦП) </t>
  </si>
  <si>
    <t>2.2.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</si>
  <si>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</si>
  <si>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r>
      <t>Е</t>
    </r>
    <r>
      <rPr>
        <vertAlign val="subscript"/>
        <sz val="10"/>
        <color theme="1"/>
        <rFont val="Times New Roman"/>
        <family val="1"/>
        <charset val="204"/>
      </rPr>
      <t>п</t>
    </r>
    <r>
      <rPr>
        <sz val="10"/>
        <color theme="1"/>
        <rFont val="Times New Roman"/>
        <family val="1"/>
        <charset val="204"/>
      </rPr>
      <t xml:space="preserve"> - кассовое исполнение расходов в отчетном периоде подведомственными учреждениями  </t>
    </r>
  </si>
  <si>
    <t>Целевым ориентиром показателя является значение, равное или большее 60</t>
  </si>
  <si>
    <t>20-40</t>
  </si>
  <si>
    <t>40-60</t>
  </si>
  <si>
    <t>Более 60</t>
  </si>
  <si>
    <t xml:space="preserve">Показатель позволяет оценить работу главного администратора бюджетных средств по доведению муниципальных заданий до подведомственных учреждений. Положительным является рост доли бюджетных ассигнований на предоставление муниципальных услуг (выполнение работ) физическим и (или) юридическим лицам, оказываемым в соответствии с муниципальными заданиями </t>
  </si>
  <si>
    <t>2.3.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</si>
  <si>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</si>
  <si>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r>
      <t xml:space="preserve"> S</t>
    </r>
    <r>
      <rPr>
        <vertAlign val="subscript"/>
        <sz val="10"/>
        <color theme="1"/>
        <rFont val="Times New Roman"/>
        <family val="1"/>
        <charset val="204"/>
      </rPr>
      <t xml:space="preserve">у </t>
    </r>
    <r>
      <rPr>
        <sz val="10"/>
        <color theme="1"/>
        <rFont val="Times New Roman"/>
        <family val="1"/>
        <charset val="204"/>
      </rPr>
      <t>– общий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</t>
    </r>
  </si>
  <si>
    <t>Целевым ориентиром показателя является значение, равное 100</t>
  </si>
  <si>
    <t>Менее 50</t>
  </si>
  <si>
    <t>50-60</t>
  </si>
  <si>
    <t>60-70</t>
  </si>
  <si>
    <t>70-80</t>
  </si>
  <si>
    <t>80-90</t>
  </si>
  <si>
    <t>90-100</t>
  </si>
  <si>
    <t xml:space="preserve">Показатель отражает объем услуг (работ), предоставленных главным администратором бюджетных средств в соответствии со стандартами качества услуги (работы) </t>
  </si>
  <si>
    <t>2.4.</t>
  </si>
  <si>
    <t>Наличие отраслевого (ведомственного) плана повышения эффективности бюджетных расходов</t>
  </si>
  <si>
    <t>Р15- наличие правового акта главного администратора бюджетных средств, соответствующего методическим рекомендациям по разработке отраслевого (ведомственного) плана повышения эффективности бюджетных расходов</t>
  </si>
  <si>
    <t>Целевым значением является наличие правового акта</t>
  </si>
  <si>
    <t>Отсутствует</t>
  </si>
  <si>
    <t>Имеется</t>
  </si>
  <si>
    <t>2.5.</t>
  </si>
  <si>
    <t>Оценка исполнения (ведомственного) плана повышения эффективности бюджетных расходов</t>
  </si>
  <si>
    <t>Р16  = Кв / К х 100, где</t>
  </si>
  <si>
    <t>Кв – количество выполненных в отчетном периоде мероприятий и показателей, заявленных в отраслевом (ведомственном) плане повышения эффективности бюджетных расходов;</t>
  </si>
  <si>
    <t>К - количество предусмотренных к выполнению в отчетном периоде мероприятий и показателей, заявленных в отраслевом (ведомственном) плане повышения эффективности бюджетных расходов</t>
  </si>
  <si>
    <t>Целевое значение показателя – выполнение всех заявленных показателей и мероприятий в отчетном периоде</t>
  </si>
  <si>
    <t>Менее 60</t>
  </si>
  <si>
    <t>2.6.</t>
  </si>
  <si>
    <t>Объем неисполненных на конец отчетного периода бюджетных ассигнований (в части средств местного бюджета)</t>
  </si>
  <si>
    <t>Р17 = Е / В х 100, где</t>
  </si>
  <si>
    <t>В – объем бюджетных ассигнований главного администратора бюджетных средств в отчетном периоде согласно сводной бюджетной росписи;</t>
  </si>
  <si>
    <t>Целевым ориентиром является значение показателя, большее 95</t>
  </si>
  <si>
    <t>50-65</t>
  </si>
  <si>
    <t>65-75</t>
  </si>
  <si>
    <t>75-85</t>
  </si>
  <si>
    <t>85-95</t>
  </si>
  <si>
    <t>Более 95</t>
  </si>
  <si>
    <t>Показатель позволяет оценить исполнение в отчетном финансовом году. Наличие определенного уровня неисполненных бюджетных ассигнований (не выше 5 %) является допустимым даже при высоком уровне качества управления финансами, осуществляемого главного администратора бюджетных средств</t>
  </si>
  <si>
    <t>2.7.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</si>
  <si>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</si>
  <si>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2) перечень показателей  и их предельно допустимые значения результативности оказания услуг;</t>
  </si>
  <si>
    <t>3) методика оценки выполнения бюджетными учреждениями требуемых результатов и их учета при финансировании подведомственных учреждений</t>
  </si>
  <si>
    <t>Целевым значением является 3</t>
  </si>
  <si>
    <t>Полностью не соответствует двум требованиям п.1-3</t>
  </si>
  <si>
    <t>Полностью или частично не соответствует п.1-3</t>
  </si>
  <si>
    <t>Соответствует п.1-3</t>
  </si>
  <si>
    <t xml:space="preserve">Наличие правового акта главного администратора бюджетных средств о порядке ведения результативности деятельности подведомственных учреждений является положительным фактором, способствующим результативности и эффективности использования бюджетных средств </t>
  </si>
  <si>
    <t>2.8.</t>
  </si>
  <si>
    <t>Утверждение бюджетных смет и планов финансово-хозяйственной деятельности подведомственных учреждений в установленные сроки</t>
  </si>
  <si>
    <t xml:space="preserve">Р19- количество дней, отклонения даты утверждения бюджетных смет и планов финансово- хозяйственной деятельности от даты, установленной главным администратором бюджетных средств </t>
  </si>
  <si>
    <t>2.9.</t>
  </si>
  <si>
    <t>Эффективность управления дебиторской задолженностью в части неналоговых доходов</t>
  </si>
  <si>
    <t xml:space="preserve">Р20= Df / D х 100, где </t>
  </si>
  <si>
    <t>Df – объем  дебиторской задолженности в части неналоговых доходов по состоянию на 1 января года, следующего за отчетным;</t>
  </si>
  <si>
    <t>D - объем  дебиторской задолженности в части неналоговых доходов по состоянию на 1 января отчетного года</t>
  </si>
  <si>
    <t>Целевым ориентиром является значение, не превышающее 100</t>
  </si>
  <si>
    <t>Больше 100</t>
  </si>
  <si>
    <t>Меньше 100</t>
  </si>
  <si>
    <t>Негативным считается факт увеличения дебиторской задолженности в части неналоговых доходов по сравнению с началом отчетного периода</t>
  </si>
  <si>
    <t>Эффективность управления просроченной кредиторской задолженностью</t>
  </si>
  <si>
    <t xml:space="preserve">Р21=Кf/К*100, где </t>
  </si>
  <si>
    <t>Кf – объем просроченной кредиторской задолженности местного бюджета в части главного администратора бюджетных средств по состоянию на 1 число месяца, следующего за отчетным периодом;</t>
  </si>
  <si>
    <t>К- объем просроченной кредиторской задолженности местного бюджета в части главного администратора бюджетных средств по состоянию на 1 число месяца отчетного периода</t>
  </si>
  <si>
    <t>Целевым ориентиром для главного администратора бюджетных средств является значение, равное 0</t>
  </si>
  <si>
    <t>Больше 10 или если Кf&gt;0,</t>
  </si>
  <si>
    <t>К&gt;0</t>
  </si>
  <si>
    <t>0-50</t>
  </si>
  <si>
    <t>0, или если Кf=0,</t>
  </si>
  <si>
    <t>К=0</t>
  </si>
  <si>
    <t>Показатель отражает эффективность управления кредиторской задолженностью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</si>
  <si>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</si>
  <si>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Р22 - наличие правового акта о предельно допустимом значении просроченной кредиторской задолженности бюджетного учреждения,  превышение которого влечет расторжение трудового договора с руководителем бюджетного учреждения по инициативе работодателя в соответствии с Трудовым кодексом Российской Федерации</t>
  </si>
  <si>
    <t>2.12.</t>
  </si>
  <si>
    <t>Равномерность расходов</t>
  </si>
  <si>
    <t>год</t>
  </si>
  <si>
    <r>
      <t>Р23=(Е-Е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>)*100/Е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 xml:space="preserve">, - (применяется при годовом мониторинге), где </t>
    </r>
  </si>
  <si>
    <t>Е- кассовые расходы в IV квартале отчетного периода;</t>
  </si>
  <si>
    <r>
      <t>Е</t>
    </r>
    <r>
      <rPr>
        <vertAlign val="subscript"/>
        <sz val="10"/>
        <color theme="1"/>
        <rFont val="Times New Roman"/>
        <family val="1"/>
        <charset val="204"/>
      </rPr>
      <t>ср</t>
    </r>
    <r>
      <rPr>
        <sz val="10"/>
        <color theme="1"/>
        <rFont val="Times New Roman"/>
        <family val="1"/>
        <charset val="204"/>
      </rPr>
      <t>- средний объем кассовых расходов за I-III квартал отчетного периода;</t>
    </r>
  </si>
  <si>
    <t>Значение показателя, при котором кассовые расходы в IV квартале достигают менее четверти годовых назначений</t>
  </si>
  <si>
    <t>Р≥100</t>
  </si>
  <si>
    <t>100&gt;Р≥75</t>
  </si>
  <si>
    <t>75&gt;Р≥50</t>
  </si>
  <si>
    <t>50&gt;Р&gt;1</t>
  </si>
  <si>
    <t>1&gt;Р≥0</t>
  </si>
  <si>
    <t>Р&lt;0</t>
  </si>
  <si>
    <t>Показатель отражает равномерность расходов в отчетном (текущем) году</t>
  </si>
  <si>
    <t xml:space="preserve">Максимальная оценка по направлению </t>
  </si>
  <si>
    <r>
      <t>3.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отчета и отчетности</t>
    </r>
  </si>
  <si>
    <t>3.1.</t>
  </si>
  <si>
    <t>Соблюдение сроков предоставления главными администраторами бюджетной отчетности</t>
  </si>
  <si>
    <t>Р24 - количество дней отклонения от даты, назначенной главным администраторам бюджетных средств для предоставления бюджетной отчетности в соответствии с графиком, утвержденным приказом Управления финансов о предоставлении годовой отчетности от срока предоставления отчетности</t>
  </si>
  <si>
    <t>3.2.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</si>
  <si>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</si>
  <si>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Р25 – наличие в составе годовой бюджетной отчетности сведений по повышению эффективности расходования бюджетных средств</t>
  </si>
  <si>
    <t>Целевым индикатором является наличие сведений</t>
  </si>
  <si>
    <t>Отсутствие</t>
  </si>
  <si>
    <t>Наличие</t>
  </si>
  <si>
    <t>В рамках оценки данного показателя позитивно расценивается сам факт наличия сведений  о мерах по повышению эффективности расходования</t>
  </si>
  <si>
    <t>3.3.</t>
  </si>
  <si>
    <t>Использование в работе по исполнению бюджета программного комплекса «Клиент-КС»</t>
  </si>
  <si>
    <t>Р26- Использование в работе по исполнению бюджета программного комплекса «Клиент-КС»</t>
  </si>
  <si>
    <t>Целевым индикатором является применение в работе</t>
  </si>
  <si>
    <t>Не используется</t>
  </si>
  <si>
    <t>Применяется</t>
  </si>
  <si>
    <t>Наличие нарушений, выявленных в ходе контрольных мероприятий уполномоченным органом финансового контроля</t>
  </si>
  <si>
    <t>Р27 - наличие нарушений, выявленных в ходе контрольных мероприятий уполномоченным органом финансового контроля</t>
  </si>
  <si>
    <t>Отсутствие нарушений</t>
  </si>
  <si>
    <t>Нарушения установлены</t>
  </si>
  <si>
    <t>Нарушения отсутствуют</t>
  </si>
  <si>
    <r>
      <t>4.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контроля</t>
    </r>
  </si>
  <si>
    <t>4.1.</t>
  </si>
  <si>
    <t>Осуществление мероприятий внутреннего контроля</t>
  </si>
  <si>
    <r>
      <t>Р28 - наличие в пояснительной записке к годовой бюджетной отчетности заполненной таблицы «Сведения о результатах внутреннего контроля», содержание которой функционально соответствует характеристикам внутреннего контроля,</t>
    </r>
    <r>
      <rPr>
        <sz val="10"/>
        <color theme="1"/>
        <rFont val="Times New Roman"/>
        <family val="1"/>
        <charset val="204"/>
      </rPr>
      <t xml:space="preserve"> указанным в комментарии</t>
    </r>
  </si>
  <si>
    <t xml:space="preserve">Отсутствие </t>
  </si>
  <si>
    <t xml:space="preserve">Контроль за результативностью (эффективностью) использования бюджетных средств, обеспечение надежности информации, выполнение мероприятий в соответствии с целями и задачами главного администратора бюджетных средств </t>
  </si>
  <si>
    <t>4.2.</t>
  </si>
  <si>
    <t>Недостачи и хищения денежных средств и материальных запасов</t>
  </si>
  <si>
    <t>Р29 – наличие или отсутствие сумм недостач и хищений денежных средств и материальных ценностей</t>
  </si>
  <si>
    <t>Целевым индикатором является отсутствие недостач и хищений</t>
  </si>
  <si>
    <t>Прирост сумм недостач и хищений</t>
  </si>
  <si>
    <t>Сумма недостач и хищений за отчетный период осталась без изменений</t>
  </si>
  <si>
    <t>Снижение сумм недостач и хищений за отчетный период</t>
  </si>
  <si>
    <t>Отсутствие недостач и хищений</t>
  </si>
  <si>
    <t>4.3.</t>
  </si>
  <si>
    <t>Наличие правового акта главного администратора бюджетных средств об организации ведомственного финансового контроля</t>
  </si>
  <si>
    <t>Р30- Наличие правового акта Главного администратора бюджетных средств, обеспечивающего наличие процедур и порядка осуществления ведомственного контроля</t>
  </si>
  <si>
    <t>Отсутствие правового акта</t>
  </si>
  <si>
    <t>Наличие правового акта</t>
  </si>
  <si>
    <t>Проведение инвентаризаций</t>
  </si>
  <si>
    <t>Р31- Наличие в годовой отчетности заполненной таблицы «Сведения о проведении инвентаризаций»</t>
  </si>
  <si>
    <t>Наличие таблицы заполненной в соответствии с требованием инструкции</t>
  </si>
  <si>
    <t>Не заполнена таблица или не соотвествует требованиям</t>
  </si>
  <si>
    <t>Заполнена таблица и соответствует требованиям</t>
  </si>
  <si>
    <r>
      <t>5.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исполнения судебных актов</t>
    </r>
  </si>
  <si>
    <t>5.1.</t>
  </si>
  <si>
    <t>Сумма, подлежащая взысканию по исполнительным документам</t>
  </si>
  <si>
    <t>Р32=Sn/S*100, где</t>
  </si>
  <si>
    <t>Sn - сумма удовлетворенных исковых требований в отчетном периоде;</t>
  </si>
  <si>
    <t xml:space="preserve">S - сумма предъявленных исковых требований, решения по которым вступили в силу в отчетном периоде </t>
  </si>
  <si>
    <t>Целевым показателем является значение показателя, равное 0</t>
  </si>
  <si>
    <t>70-100</t>
  </si>
  <si>
    <t>40-70</t>
  </si>
  <si>
    <t>0-20</t>
  </si>
  <si>
    <t>Управление финансов</t>
  </si>
  <si>
    <t>Исх. данные</t>
  </si>
  <si>
    <t>Значение пок-ля</t>
  </si>
  <si>
    <t>Бал</t>
  </si>
  <si>
    <t>КИО</t>
  </si>
  <si>
    <t>Совет депутатов</t>
  </si>
  <si>
    <r>
      <t>P14  = S</t>
    </r>
    <r>
      <rPr>
        <vertAlign val="subscript"/>
        <sz val="10"/>
        <color theme="1"/>
        <rFont val="Times New Roman"/>
        <family val="1"/>
        <charset val="204"/>
      </rPr>
      <t>к</t>
    </r>
    <r>
      <rPr>
        <sz val="10"/>
        <color theme="1"/>
        <rFont val="Times New Roman"/>
        <family val="1"/>
        <charset val="204"/>
      </rPr>
      <t xml:space="preserve"> / S</t>
    </r>
    <r>
      <rPr>
        <vertAlign val="subscript"/>
        <sz val="10"/>
        <color theme="1"/>
        <rFont val="Times New Roman"/>
        <family val="1"/>
        <charset val="204"/>
      </rPr>
      <t>у</t>
    </r>
    <r>
      <rPr>
        <sz val="10"/>
        <color theme="1"/>
        <rFont val="Times New Roman"/>
        <family val="1"/>
        <charset val="204"/>
      </rPr>
      <t xml:space="preserve"> х 100, где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</si>
  <si>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r>
      <t>P13  = S</t>
    </r>
    <r>
      <rPr>
        <vertAlign val="subscript"/>
        <sz val="10"/>
        <color theme="1"/>
        <rFont val="Times New Roman"/>
        <family val="1"/>
        <charset val="204"/>
      </rPr>
      <t xml:space="preserve">у </t>
    </r>
    <r>
      <rPr>
        <sz val="10"/>
        <color theme="1"/>
        <rFont val="Times New Roman"/>
        <family val="1"/>
        <charset val="204"/>
      </rPr>
      <t>/ Е</t>
    </r>
    <r>
      <rPr>
        <vertAlign val="subscript"/>
        <sz val="10"/>
        <color theme="1"/>
        <rFont val="Times New Roman"/>
        <family val="1"/>
        <charset val="204"/>
      </rPr>
      <t>п</t>
    </r>
    <r>
      <rPr>
        <sz val="10"/>
        <color theme="1"/>
        <rFont val="Times New Roman"/>
        <family val="1"/>
        <charset val="204"/>
      </rPr>
      <t xml:space="preserve"> х 100;                     Sу - объем расходов на оказание муниципальных услуг (выполнение работ), предоставляемых физическим и (или)  юридическим  лицам в рамках       муниципальных заданий; </t>
    </r>
  </si>
  <si>
    <t>Р18 - наличие правового акта главного администратора бюджетных средств, содержащего:                          1) перечень основных требований к результатам работы подведомственных учреждений;</t>
  </si>
  <si>
    <t xml:space="preserve">  </t>
  </si>
  <si>
    <t>Р3=100%*Sвп/S, где                           Sвп- объем бюджетных ассигнований главных администраторов бюджетных средств на очередной финансовый год и плановый период, запланированных на реализацию муниципальных целевых программ;</t>
  </si>
  <si>
    <t>Р9=(В-А)/В*100, где                                   В- сумма предварительных заявок на выполнение контрактов за отчетный период;</t>
  </si>
  <si>
    <t>10-20</t>
  </si>
  <si>
    <t>*</t>
  </si>
  <si>
    <t>Не соответствует требованиям п. 1-3</t>
  </si>
  <si>
    <t>10-30</t>
  </si>
  <si>
    <t>5-15</t>
  </si>
  <si>
    <t>10-15</t>
  </si>
  <si>
    <t>5-10</t>
  </si>
  <si>
    <t>12-15</t>
  </si>
  <si>
    <t>10-12</t>
  </si>
  <si>
    <t>7-10</t>
  </si>
  <si>
    <t>5-7</t>
  </si>
  <si>
    <t>Р11=(Аf/Ap*100)-100,</t>
  </si>
  <si>
    <t>Администрация ЗАТО г.Североморск</t>
  </si>
  <si>
    <t>Управление образования</t>
  </si>
  <si>
    <t>Управление культуры</t>
  </si>
  <si>
    <t>КРГХ</t>
  </si>
  <si>
    <r>
      <t>Среднее значение оценки Spj=SUM K</t>
    </r>
    <r>
      <rPr>
        <sz val="8"/>
        <color theme="1"/>
        <rFont val="Times New Roman"/>
        <family val="1"/>
        <charset val="204"/>
      </rPr>
      <t>nj</t>
    </r>
    <r>
      <rPr>
        <sz val="10"/>
        <color theme="1"/>
        <rFont val="Times New Roman"/>
        <family val="1"/>
        <charset val="204"/>
      </rPr>
      <t>/n</t>
    </r>
  </si>
  <si>
    <t>Суммарная оценка качества финансового менеджмента главного администратора бюджетных средств (КФМ)</t>
  </si>
  <si>
    <t>Максимально возможная оценка  (МАХ)</t>
  </si>
  <si>
    <t>Уровень качества фин. менеджмента (Q)  (КФМ/МАХ)</t>
  </si>
  <si>
    <t>Рейтинговая оценка ГАБС   ( R ) (Q*5)</t>
  </si>
  <si>
    <r>
      <t>Р12 = S</t>
    </r>
    <r>
      <rPr>
        <vertAlign val="subscript"/>
        <sz val="10"/>
        <color theme="1"/>
        <rFont val="Times New Roman"/>
        <family val="1"/>
        <charset val="204"/>
      </rPr>
      <t>ц</t>
    </r>
    <r>
      <rPr>
        <sz val="10"/>
        <color theme="1"/>
        <rFont val="Times New Roman"/>
        <family val="1"/>
        <charset val="204"/>
      </rPr>
      <t xml:space="preserve"> / Е х 100, где              Sц – объем бюджетных расходов главного администратора бюджетных средств, исполненных в программном виде (ДЦП, ВЦП, АВЦП);                                      Е – кассовое исполнение расходов главного администратора бюджетных средств в отчетном финансовом периоде</t>
    </r>
  </si>
  <si>
    <t>КСП</t>
  </si>
  <si>
    <t>1.6.</t>
  </si>
  <si>
    <t>1.5.</t>
  </si>
  <si>
    <t xml:space="preserve">Качество управления финансами напрямую зависит от наличия правовых актов главного администратора бюджетных средств, регламентирующих внутренние правила и процедуры планирования потребностей в бюджетных средствах для реализации соответствующих полномочий. Примечание. Для главных администраторов бюджетных средств, не имеющих подведомственных учреждений: оценка показателя производится по наличию правовых актов 1-3. </t>
  </si>
  <si>
    <t>1.10.</t>
  </si>
  <si>
    <t>1.11.</t>
  </si>
  <si>
    <t>2.10.</t>
  </si>
  <si>
    <t>2.11.</t>
  </si>
  <si>
    <t>3.4.</t>
  </si>
  <si>
    <t>4.4.</t>
  </si>
  <si>
    <t>нет</t>
  </si>
  <si>
    <t>Р18 - наличие правового акта главного администратора бюджетных средств, содержащего:                                                1) перечень основных требований к результатам работы подведомственных учреждений;</t>
  </si>
  <si>
    <r>
      <t>P14  = S</t>
    </r>
    <r>
      <rPr>
        <vertAlign val="subscript"/>
        <sz val="10"/>
        <color theme="1"/>
        <rFont val="Times New Roman"/>
        <family val="1"/>
        <charset val="204"/>
      </rPr>
      <t>к</t>
    </r>
    <r>
      <rPr>
        <sz val="10"/>
        <color theme="1"/>
        <rFont val="Times New Roman"/>
        <family val="1"/>
        <charset val="204"/>
      </rPr>
      <t xml:space="preserve"> / S</t>
    </r>
    <r>
      <rPr>
        <vertAlign val="subscript"/>
        <sz val="10"/>
        <color theme="1"/>
        <rFont val="Times New Roman"/>
        <family val="1"/>
        <charset val="204"/>
      </rPr>
      <t>у</t>
    </r>
    <r>
      <rPr>
        <sz val="10"/>
        <color theme="1"/>
        <rFont val="Times New Roman"/>
        <family val="1"/>
        <charset val="204"/>
      </rPr>
      <t xml:space="preserve"> х 100, где                Sк – объем расходов на оказание муниципальных услуг (выполнение работ), предоставляемых физическим и (или)  юридическим  лицам в рамках        муниципальных заданий, для которых утверждены требования к качеству; </t>
    </r>
  </si>
  <si>
    <t>Р11=100-(Аf/Ap*100), если Af&lt;Ap;</t>
  </si>
  <si>
    <r>
      <t>Р12 = S</t>
    </r>
    <r>
      <rPr>
        <vertAlign val="subscript"/>
        <sz val="10"/>
        <color theme="1"/>
        <rFont val="Times New Roman"/>
        <family val="1"/>
        <charset val="204"/>
      </rPr>
      <t>ц</t>
    </r>
    <r>
      <rPr>
        <sz val="10"/>
        <color theme="1"/>
        <rFont val="Times New Roman"/>
        <family val="1"/>
        <charset val="204"/>
      </rPr>
      <t xml:space="preserve"> / Е х 100, где                                  Sц – объем бюджетных расходов главного администратора бюджетных средств, исполненных в программном виде (ДЦП, ВЦП, АВЦП);                                                          Е – кассовое исполнение расходов главного администратора бюджетных средств в отчетном финансовом периоде</t>
    </r>
  </si>
  <si>
    <t xml:space="preserve"> год</t>
  </si>
  <si>
    <t>форма отменена</t>
  </si>
  <si>
    <t>да</t>
  </si>
  <si>
    <t>есть</t>
  </si>
  <si>
    <r>
      <t xml:space="preserve">Перечень показателей бальной оценки качества финансового менеджмента главных администраторов бюджетных средств ЗАТО г. Североморск  за </t>
    </r>
    <r>
      <rPr>
        <b/>
        <sz val="11.2"/>
        <rFont val="Times New Roman"/>
        <family val="1"/>
        <charset val="204"/>
      </rPr>
      <t xml:space="preserve"> 2020 г.</t>
    </r>
  </si>
  <si>
    <t>Перечень показателей бальной оценки качества финансового менеджмента главных администраторов бюджетных средств ЗАТО г. Североморск за 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</si>
</sst>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"/>
  </numFmts>
  <fonts count="1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vertAlign val="subscript"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.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9">
    <xf numFmtId="0" fontId="0" fillId="0" borderId="0" xfId="0"/>
    <xf numFmtId="0" fontId="0" fillId="2" borderId="0" xfId="0" applyFill="1"/>
    <xf numFmtId="0" fontId="0" fillId="2" borderId="10" xfId="0" applyFill="1" applyBorder="1" applyAlignment="1">
      <alignment vertical="top"/>
    </xf>
    <xf numFmtId="0" fontId="0" fillId="2" borderId="55" xfId="0" applyFill="1" applyBorder="1" applyAlignment="1">
      <alignment vertical="top"/>
    </xf>
    <xf numFmtId="0" fontId="0" fillId="2" borderId="40" xfId="0" applyFill="1" applyBorder="1" applyAlignment="1">
      <alignment vertical="top"/>
    </xf>
    <xf numFmtId="0" fontId="1" fillId="2" borderId="0" xfId="0" applyFont="1" applyFill="1" applyAlignment="1">
      <alignment horizontal="right"/>
    </xf>
    <xf numFmtId="0" fontId="0" fillId="2" borderId="0" xfId="0" applyFill="1" applyAlignment="1">
      <alignment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center" vertical="top" wrapText="1"/>
    </xf>
    <xf numFmtId="0" fontId="0" fillId="2" borderId="41" xfId="0" applyFill="1" applyBorder="1" applyAlignment="1">
      <alignment vertical="top"/>
    </xf>
    <xf numFmtId="0" fontId="0" fillId="2" borderId="23" xfId="0" applyFill="1" applyBorder="1" applyAlignment="1">
      <alignment vertical="top"/>
    </xf>
    <xf numFmtId="0" fontId="1" fillId="2" borderId="13" xfId="0" applyFont="1" applyFill="1" applyBorder="1" applyAlignment="1">
      <alignment vertical="top" wrapText="1"/>
    </xf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vertical="top"/>
    </xf>
    <xf numFmtId="0" fontId="13" fillId="2" borderId="0" xfId="0" applyFont="1" applyFill="1"/>
    <xf numFmtId="0" fontId="0" fillId="2" borderId="0" xfId="0" applyFill="1" applyAlignment="1">
      <alignment horizontal="right"/>
    </xf>
    <xf numFmtId="0" fontId="3" fillId="2" borderId="0" xfId="0" applyFont="1" applyFill="1" applyAlignment="1">
      <alignment horizontal="right"/>
    </xf>
    <xf numFmtId="0" fontId="5" fillId="2" borderId="54" xfId="0" applyFont="1" applyFill="1" applyBorder="1" applyAlignment="1">
      <alignment horizontal="right" vertical="top" wrapText="1"/>
    </xf>
    <xf numFmtId="0" fontId="0" fillId="2" borderId="29" xfId="0" applyFill="1" applyBorder="1" applyAlignment="1">
      <alignment horizontal="right"/>
    </xf>
    <xf numFmtId="0" fontId="0" fillId="2" borderId="30" xfId="0" applyFill="1" applyBorder="1" applyAlignment="1">
      <alignment horizontal="right"/>
    </xf>
    <xf numFmtId="0" fontId="0" fillId="2" borderId="30" xfId="0" applyFill="1" applyBorder="1" applyAlignment="1">
      <alignment horizontal="right" vertical="center"/>
    </xf>
    <xf numFmtId="0" fontId="0" fillId="2" borderId="29" xfId="0" applyFill="1" applyBorder="1" applyAlignment="1">
      <alignment horizontal="right" vertical="center"/>
    </xf>
    <xf numFmtId="0" fontId="0" fillId="2" borderId="43" xfId="0" applyFill="1" applyBorder="1" applyAlignment="1">
      <alignment horizontal="right" vertical="center"/>
    </xf>
    <xf numFmtId="0" fontId="12" fillId="2" borderId="0" xfId="0" applyFont="1" applyFill="1" applyAlignment="1">
      <alignment horizontal="right"/>
    </xf>
    <xf numFmtId="165" fontId="12" fillId="2" borderId="0" xfId="0" applyNumberFormat="1" applyFont="1" applyFill="1" applyAlignment="1">
      <alignment horizontal="right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4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0" fillId="2" borderId="55" xfId="0" applyFill="1" applyBorder="1" applyAlignment="1">
      <alignment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2" borderId="31" xfId="0" applyFill="1" applyBorder="1" applyAlignment="1">
      <alignment horizontal="right"/>
    </xf>
    <xf numFmtId="0" fontId="0" fillId="2" borderId="32" xfId="0" applyFill="1" applyBorder="1" applyAlignment="1">
      <alignment horizontal="right"/>
    </xf>
    <xf numFmtId="0" fontId="0" fillId="2" borderId="49" xfId="0" applyFill="1" applyBorder="1" applyAlignment="1">
      <alignment horizontal="right"/>
    </xf>
    <xf numFmtId="0" fontId="0" fillId="2" borderId="0" xfId="0" applyFill="1" applyAlignment="1">
      <alignment horizontal="center"/>
    </xf>
    <xf numFmtId="0" fontId="0" fillId="2" borderId="31" xfId="0" applyFill="1" applyBorder="1" applyAlignment="1">
      <alignment horizontal="right"/>
    </xf>
    <xf numFmtId="0" fontId="0" fillId="2" borderId="32" xfId="0" applyFill="1" applyBorder="1" applyAlignment="1">
      <alignment horizontal="right"/>
    </xf>
    <xf numFmtId="0" fontId="0" fillId="2" borderId="53" xfId="0" applyFill="1" applyBorder="1" applyAlignment="1">
      <alignment vertical="center"/>
    </xf>
    <xf numFmtId="0" fontId="0" fillId="0" borderId="4" xfId="0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2" borderId="26" xfId="0" applyFill="1" applyBorder="1" applyAlignment="1">
      <alignment horizontal="right"/>
    </xf>
    <xf numFmtId="0" fontId="4" fillId="2" borderId="36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1" fillId="2" borderId="41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right"/>
    </xf>
    <xf numFmtId="3" fontId="13" fillId="0" borderId="19" xfId="0" applyNumberFormat="1" applyFont="1" applyFill="1" applyBorder="1" applyAlignment="1">
      <alignment horizontal="right"/>
    </xf>
    <xf numFmtId="0" fontId="13" fillId="0" borderId="19" xfId="0" applyFont="1" applyFill="1" applyBorder="1" applyAlignment="1">
      <alignment horizontal="right"/>
    </xf>
    <xf numFmtId="0" fontId="0" fillId="0" borderId="18" xfId="0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0" fillId="0" borderId="50" xfId="0" applyFill="1" applyBorder="1" applyAlignment="1">
      <alignment horizontal="right"/>
    </xf>
    <xf numFmtId="0" fontId="0" fillId="0" borderId="72" xfId="0" applyFill="1" applyBorder="1" applyAlignment="1">
      <alignment horizontal="right"/>
    </xf>
    <xf numFmtId="0" fontId="0" fillId="0" borderId="44" xfId="0" applyFill="1" applyBorder="1" applyAlignment="1">
      <alignment horizontal="right"/>
    </xf>
    <xf numFmtId="0" fontId="0" fillId="0" borderId="64" xfId="0" applyFill="1" applyBorder="1" applyAlignment="1">
      <alignment horizontal="right"/>
    </xf>
    <xf numFmtId="0" fontId="13" fillId="0" borderId="4" xfId="0" applyFont="1" applyFill="1" applyBorder="1" applyAlignment="1">
      <alignment vertical="top" wrapText="1"/>
    </xf>
    <xf numFmtId="0" fontId="14" fillId="0" borderId="4" xfId="0" applyFont="1" applyFill="1" applyBorder="1" applyAlignment="1">
      <alignment vertical="top" wrapText="1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23" xfId="0" applyFill="1" applyBorder="1" applyAlignment="1">
      <alignment horizontal="right"/>
    </xf>
    <xf numFmtId="0" fontId="1" fillId="0" borderId="0" xfId="0" applyFont="1" applyFill="1" applyBorder="1" applyAlignment="1">
      <alignment vertical="top" wrapText="1"/>
    </xf>
    <xf numFmtId="0" fontId="0" fillId="0" borderId="15" xfId="0" applyFill="1" applyBorder="1" applyAlignment="1">
      <alignment horizontal="right"/>
    </xf>
    <xf numFmtId="0" fontId="0" fillId="0" borderId="43" xfId="0" applyFill="1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38" xfId="0" applyFill="1" applyBorder="1" applyAlignment="1">
      <alignment vertical="top"/>
    </xf>
    <xf numFmtId="166" fontId="0" fillId="0" borderId="27" xfId="0" applyNumberFormat="1" applyFill="1" applyBorder="1" applyAlignment="1">
      <alignment horizontal="right"/>
    </xf>
    <xf numFmtId="0" fontId="0" fillId="0" borderId="7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0" fillId="0" borderId="29" xfId="0" applyFill="1" applyBorder="1" applyAlignment="1">
      <alignment horizontal="right"/>
    </xf>
    <xf numFmtId="0" fontId="0" fillId="0" borderId="30" xfId="0" applyFill="1" applyBorder="1" applyAlignment="1">
      <alignment horizontal="right"/>
    </xf>
    <xf numFmtId="0" fontId="1" fillId="0" borderId="0" xfId="0" applyFont="1" applyFill="1" applyBorder="1" applyAlignment="1">
      <alignment vertical="center" wrapText="1"/>
    </xf>
    <xf numFmtId="0" fontId="0" fillId="0" borderId="14" xfId="0" applyFill="1" applyBorder="1" applyAlignment="1">
      <alignment vertical="center"/>
    </xf>
    <xf numFmtId="0" fontId="1" fillId="0" borderId="13" xfId="0" applyFont="1" applyFill="1" applyBorder="1" applyAlignment="1">
      <alignment vertical="top" wrapText="1"/>
    </xf>
    <xf numFmtId="0" fontId="0" fillId="0" borderId="16" xfId="0" applyFill="1" applyBorder="1" applyAlignment="1">
      <alignment horizontal="right"/>
    </xf>
    <xf numFmtId="0" fontId="0" fillId="0" borderId="69" xfId="0" applyFill="1" applyBorder="1" applyAlignment="1">
      <alignment horizontal="right"/>
    </xf>
    <xf numFmtId="0" fontId="0" fillId="0" borderId="55" xfId="0" applyFill="1" applyBorder="1" applyAlignment="1">
      <alignment vertical="top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12" fillId="0" borderId="0" xfId="0" applyFont="1" applyFill="1"/>
    <xf numFmtId="0" fontId="12" fillId="0" borderId="0" xfId="0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0" fillId="0" borderId="21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26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5" xfId="0" applyFill="1" applyBorder="1" applyAlignment="1">
      <alignment horizontal="right"/>
    </xf>
    <xf numFmtId="0" fontId="0" fillId="0" borderId="49" xfId="0" applyFill="1" applyBorder="1" applyAlignment="1">
      <alignment horizontal="right"/>
    </xf>
    <xf numFmtId="166" fontId="0" fillId="0" borderId="18" xfId="0" applyNumberFormat="1" applyFill="1" applyBorder="1" applyAlignment="1">
      <alignment horizontal="right"/>
    </xf>
    <xf numFmtId="164" fontId="0" fillId="0" borderId="19" xfId="0" applyNumberFormat="1" applyFill="1" applyBorder="1" applyAlignment="1">
      <alignment horizontal="right"/>
    </xf>
    <xf numFmtId="1" fontId="0" fillId="0" borderId="19" xfId="0" applyNumberFormat="1" applyFill="1" applyBorder="1" applyAlignment="1">
      <alignment horizontal="right"/>
    </xf>
    <xf numFmtId="0" fontId="0" fillId="0" borderId="58" xfId="0" applyFill="1" applyBorder="1" applyAlignment="1">
      <alignment horizontal="right"/>
    </xf>
    <xf numFmtId="0" fontId="0" fillId="0" borderId="46" xfId="0" applyFill="1" applyBorder="1" applyAlignment="1">
      <alignment horizontal="right"/>
    </xf>
    <xf numFmtId="2" fontId="0" fillId="0" borderId="19" xfId="0" applyNumberFormat="1" applyFill="1" applyBorder="1" applyAlignment="1">
      <alignment horizontal="right"/>
    </xf>
    <xf numFmtId="0" fontId="0" fillId="0" borderId="26" xfId="0" applyFill="1" applyBorder="1" applyAlignment="1">
      <alignment horizontal="right" vertical="center"/>
    </xf>
    <xf numFmtId="1" fontId="0" fillId="0" borderId="26" xfId="0" applyNumberFormat="1" applyFill="1" applyBorder="1" applyAlignment="1">
      <alignment horizontal="right" vertical="center"/>
    </xf>
    <xf numFmtId="0" fontId="0" fillId="0" borderId="42" xfId="0" applyFill="1" applyBorder="1" applyAlignment="1">
      <alignment horizontal="right" vertical="center"/>
    </xf>
    <xf numFmtId="0" fontId="0" fillId="0" borderId="33" xfId="0" applyFill="1" applyBorder="1" applyAlignment="1">
      <alignment horizontal="right" vertical="center"/>
    </xf>
    <xf numFmtId="0" fontId="0" fillId="0" borderId="34" xfId="0" applyFill="1" applyBorder="1" applyAlignment="1">
      <alignment horizontal="right" vertical="center"/>
    </xf>
    <xf numFmtId="0" fontId="0" fillId="0" borderId="35" xfId="0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wrapText="1"/>
    </xf>
    <xf numFmtId="164" fontId="0" fillId="0" borderId="23" xfId="0" applyNumberFormat="1" applyFill="1" applyBorder="1" applyAlignment="1">
      <alignment horizontal="right"/>
    </xf>
    <xf numFmtId="166" fontId="0" fillId="0" borderId="10" xfId="0" applyNumberFormat="1" applyFill="1" applyBorder="1" applyAlignment="1">
      <alignment horizontal="right"/>
    </xf>
    <xf numFmtId="164" fontId="0" fillId="0" borderId="10" xfId="0" applyNumberForma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0" fontId="5" fillId="0" borderId="0" xfId="0" applyFont="1" applyFill="1" applyBorder="1" applyAlignment="1">
      <alignment horizontal="right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5" fillId="0" borderId="0" xfId="0" applyFont="1" applyFill="1" applyBorder="1" applyAlignment="1">
      <alignment horizontal="right" vertical="center" wrapText="1"/>
    </xf>
    <xf numFmtId="0" fontId="0" fillId="0" borderId="20" xfId="0" applyFill="1" applyBorder="1" applyAlignment="1">
      <alignment horizontal="right"/>
    </xf>
    <xf numFmtId="4" fontId="0" fillId="0" borderId="71" xfId="0" applyNumberFormat="1" applyFill="1" applyBorder="1" applyAlignment="1">
      <alignment horizontal="right"/>
    </xf>
    <xf numFmtId="164" fontId="0" fillId="0" borderId="46" xfId="0" applyNumberFormat="1" applyFill="1" applyBorder="1" applyAlignment="1">
      <alignment horizontal="right"/>
    </xf>
    <xf numFmtId="0" fontId="0" fillId="0" borderId="70" xfId="0" applyFill="1" applyBorder="1" applyAlignment="1">
      <alignment horizontal="right"/>
    </xf>
    <xf numFmtId="164" fontId="13" fillId="0" borderId="19" xfId="0" applyNumberFormat="1" applyFont="1" applyFill="1" applyBorder="1" applyAlignment="1">
      <alignment horizontal="right"/>
    </xf>
    <xf numFmtId="166" fontId="13" fillId="0" borderId="19" xfId="0" applyNumberFormat="1" applyFont="1" applyFill="1" applyBorder="1" applyAlignment="1">
      <alignment horizontal="right"/>
    </xf>
    <xf numFmtId="0" fontId="13" fillId="0" borderId="44" xfId="0" applyFont="1" applyFill="1" applyBorder="1" applyAlignment="1">
      <alignment horizontal="right"/>
    </xf>
    <xf numFmtId="166" fontId="0" fillId="0" borderId="19" xfId="0" applyNumberFormat="1" applyFill="1" applyBorder="1" applyAlignment="1">
      <alignment horizontal="right"/>
    </xf>
    <xf numFmtId="166" fontId="13" fillId="0" borderId="18" xfId="0" applyNumberFormat="1" applyFont="1" applyFill="1" applyBorder="1" applyAlignment="1">
      <alignment horizontal="right"/>
    </xf>
    <xf numFmtId="164" fontId="0" fillId="0" borderId="50" xfId="0" applyNumberFormat="1" applyFill="1" applyBorder="1" applyAlignment="1">
      <alignment horizontal="right"/>
    </xf>
    <xf numFmtId="164" fontId="0" fillId="0" borderId="64" xfId="0" applyNumberFormat="1" applyFill="1" applyBorder="1" applyAlignment="1"/>
    <xf numFmtId="166" fontId="0" fillId="0" borderId="64" xfId="0" applyNumberFormat="1" applyFill="1" applyBorder="1" applyAlignment="1"/>
    <xf numFmtId="0" fontId="0" fillId="0" borderId="27" xfId="0" applyFill="1" applyBorder="1" applyAlignment="1">
      <alignment horizontal="right"/>
    </xf>
    <xf numFmtId="0" fontId="0" fillId="0" borderId="31" xfId="0" applyFill="1" applyBorder="1" applyAlignment="1">
      <alignment horizontal="right" vertical="center"/>
    </xf>
    <xf numFmtId="0" fontId="0" fillId="0" borderId="32" xfId="0" applyFill="1" applyBorder="1" applyAlignment="1">
      <alignment horizontal="right" vertical="center"/>
    </xf>
    <xf numFmtId="0" fontId="0" fillId="0" borderId="55" xfId="0" applyFill="1" applyBorder="1" applyAlignment="1">
      <alignment horizontal="right"/>
    </xf>
    <xf numFmtId="166" fontId="0" fillId="0" borderId="50" xfId="0" applyNumberFormat="1" applyFill="1" applyBorder="1" applyAlignment="1">
      <alignment horizontal="right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0" fillId="4" borderId="0" xfId="0" applyFill="1" applyAlignment="1">
      <alignment horizontal="right"/>
    </xf>
    <xf numFmtId="0" fontId="1" fillId="4" borderId="0" xfId="0" applyFont="1" applyFill="1" applyAlignment="1">
      <alignment horizontal="right"/>
    </xf>
    <xf numFmtId="0" fontId="1" fillId="4" borderId="2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4" borderId="50" xfId="0" applyFill="1" applyBorder="1" applyAlignment="1">
      <alignment horizontal="right"/>
    </xf>
    <xf numFmtId="166" fontId="0" fillId="4" borderId="18" xfId="0" applyNumberFormat="1" applyFill="1" applyBorder="1" applyAlignment="1">
      <alignment horizontal="right"/>
    </xf>
    <xf numFmtId="164" fontId="0" fillId="4" borderId="19" xfId="0" applyNumberFormat="1" applyFill="1" applyBorder="1" applyAlignment="1">
      <alignment horizontal="right"/>
    </xf>
    <xf numFmtId="0" fontId="0" fillId="4" borderId="23" xfId="0" applyFill="1" applyBorder="1" applyAlignment="1">
      <alignment horizontal="right"/>
    </xf>
    <xf numFmtId="0" fontId="0" fillId="4" borderId="46" xfId="0" applyFill="1" applyBorder="1" applyAlignment="1">
      <alignment horizontal="right"/>
    </xf>
    <xf numFmtId="0" fontId="0" fillId="4" borderId="26" xfId="0" applyFill="1" applyBorder="1" applyAlignment="1">
      <alignment horizontal="right" vertical="center"/>
    </xf>
    <xf numFmtId="0" fontId="0" fillId="4" borderId="42" xfId="0" applyFill="1" applyBorder="1" applyAlignment="1">
      <alignment horizontal="right" vertical="center"/>
    </xf>
    <xf numFmtId="166" fontId="0" fillId="4" borderId="27" xfId="0" applyNumberFormat="1" applyFill="1" applyBorder="1" applyAlignment="1">
      <alignment horizontal="right"/>
    </xf>
    <xf numFmtId="164" fontId="0" fillId="4" borderId="23" xfId="0" applyNumberFormat="1" applyFill="1" applyBorder="1" applyAlignment="1">
      <alignment horizontal="right"/>
    </xf>
    <xf numFmtId="0" fontId="0" fillId="4" borderId="31" xfId="0" applyFill="1" applyBorder="1" applyAlignment="1">
      <alignment horizontal="right"/>
    </xf>
    <xf numFmtId="0" fontId="0" fillId="4" borderId="32" xfId="0" applyFill="1" applyBorder="1" applyAlignment="1">
      <alignment horizontal="right"/>
    </xf>
    <xf numFmtId="0" fontId="0" fillId="4" borderId="49" xfId="0" applyFill="1" applyBorder="1" applyAlignment="1">
      <alignment horizontal="right"/>
    </xf>
    <xf numFmtId="0" fontId="0" fillId="4" borderId="20" xfId="0" applyFill="1" applyBorder="1" applyAlignment="1">
      <alignment horizontal="right"/>
    </xf>
    <xf numFmtId="0" fontId="0" fillId="4" borderId="29" xfId="0" applyFill="1" applyBorder="1" applyAlignment="1">
      <alignment horizontal="right" vertical="center"/>
    </xf>
    <xf numFmtId="0" fontId="0" fillId="4" borderId="30" xfId="0" applyFill="1" applyBorder="1" applyAlignment="1">
      <alignment horizontal="right" vertical="center"/>
    </xf>
    <xf numFmtId="0" fontId="0" fillId="4" borderId="43" xfId="0" applyFill="1" applyBorder="1" applyAlignment="1">
      <alignment horizontal="right" vertical="center"/>
    </xf>
    <xf numFmtId="0" fontId="12" fillId="4" borderId="0" xfId="0" applyFont="1" applyFill="1" applyAlignment="1">
      <alignment horizontal="right"/>
    </xf>
    <xf numFmtId="165" fontId="12" fillId="4" borderId="0" xfId="0" applyNumberFormat="1" applyFont="1" applyFill="1" applyAlignment="1">
      <alignment horizontal="right"/>
    </xf>
    <xf numFmtId="0" fontId="0" fillId="0" borderId="26" xfId="0" applyFill="1" applyBorder="1" applyAlignment="1">
      <alignment horizontal="right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2" xfId="0" applyFill="1" applyBorder="1" applyAlignment="1">
      <alignment horizontal="right"/>
    </xf>
    <xf numFmtId="0" fontId="0" fillId="0" borderId="40" xfId="0" applyFill="1" applyBorder="1" applyAlignment="1">
      <alignment horizontal="right"/>
    </xf>
    <xf numFmtId="0" fontId="0" fillId="5" borderId="0" xfId="0" applyFill="1" applyAlignment="1">
      <alignment horizontal="right"/>
    </xf>
    <xf numFmtId="0" fontId="1" fillId="5" borderId="29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top" wrapText="1"/>
    </xf>
    <xf numFmtId="0" fontId="4" fillId="5" borderId="26" xfId="0" applyFont="1" applyFill="1" applyBorder="1" applyAlignment="1">
      <alignment horizontal="center" vertical="top" wrapText="1"/>
    </xf>
    <xf numFmtId="0" fontId="0" fillId="5" borderId="18" xfId="0" applyFill="1" applyBorder="1" applyAlignment="1">
      <alignment horizontal="right"/>
    </xf>
    <xf numFmtId="3" fontId="13" fillId="5" borderId="19" xfId="0" applyNumberFormat="1" applyFont="1" applyFill="1" applyBorder="1" applyAlignment="1">
      <alignment horizontal="right"/>
    </xf>
    <xf numFmtId="0" fontId="0" fillId="5" borderId="19" xfId="0" applyFill="1" applyBorder="1" applyAlignment="1">
      <alignment horizontal="right"/>
    </xf>
    <xf numFmtId="166" fontId="0" fillId="5" borderId="18" xfId="0" applyNumberFormat="1" applyFill="1" applyBorder="1" applyAlignment="1">
      <alignment horizontal="right"/>
    </xf>
    <xf numFmtId="1" fontId="0" fillId="5" borderId="19" xfId="0" applyNumberFormat="1" applyFill="1" applyBorder="1" applyAlignment="1">
      <alignment horizontal="right"/>
    </xf>
    <xf numFmtId="164" fontId="0" fillId="5" borderId="19" xfId="0" applyNumberFormat="1" applyFill="1" applyBorder="1" applyAlignment="1">
      <alignment horizontal="right"/>
    </xf>
    <xf numFmtId="0" fontId="13" fillId="5" borderId="18" xfId="0" applyFont="1" applyFill="1" applyBorder="1" applyAlignment="1">
      <alignment horizontal="right"/>
    </xf>
    <xf numFmtId="164" fontId="13" fillId="5" borderId="19" xfId="0" applyNumberFormat="1" applyFont="1" applyFill="1" applyBorder="1" applyAlignment="1">
      <alignment horizontal="right"/>
    </xf>
    <xf numFmtId="0" fontId="13" fillId="5" borderId="19" xfId="0" applyFont="1" applyFill="1" applyBorder="1" applyAlignment="1">
      <alignment horizontal="right"/>
    </xf>
    <xf numFmtId="0" fontId="13" fillId="5" borderId="23" xfId="0" applyFont="1" applyFill="1" applyBorder="1" applyAlignment="1">
      <alignment horizontal="right"/>
    </xf>
    <xf numFmtId="166" fontId="0" fillId="5" borderId="27" xfId="0" applyNumberFormat="1" applyFill="1" applyBorder="1" applyAlignment="1">
      <alignment horizontal="right"/>
    </xf>
    <xf numFmtId="164" fontId="0" fillId="5" borderId="23" xfId="0" applyNumberFormat="1" applyFill="1" applyBorder="1" applyAlignment="1">
      <alignment horizontal="right"/>
    </xf>
    <xf numFmtId="0" fontId="0" fillId="5" borderId="23" xfId="0" applyFill="1" applyBorder="1" applyAlignment="1">
      <alignment horizontal="right"/>
    </xf>
    <xf numFmtId="0" fontId="0" fillId="5" borderId="31" xfId="0" applyFill="1" applyBorder="1" applyAlignment="1">
      <alignment horizontal="right"/>
    </xf>
    <xf numFmtId="0" fontId="0" fillId="5" borderId="32" xfId="0" applyFill="1" applyBorder="1" applyAlignment="1">
      <alignment horizontal="right"/>
    </xf>
    <xf numFmtId="0" fontId="0" fillId="5" borderId="27" xfId="0" applyFill="1" applyBorder="1" applyAlignment="1">
      <alignment horizontal="right"/>
    </xf>
    <xf numFmtId="0" fontId="0" fillId="5" borderId="31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20" xfId="0" applyFill="1" applyBorder="1" applyAlignment="1">
      <alignment horizontal="right"/>
    </xf>
    <xf numFmtId="0" fontId="0" fillId="5" borderId="29" xfId="0" applyFill="1" applyBorder="1" applyAlignment="1">
      <alignment horizontal="right"/>
    </xf>
    <xf numFmtId="0" fontId="0" fillId="5" borderId="30" xfId="0" applyFill="1" applyBorder="1" applyAlignment="1">
      <alignment horizontal="right"/>
    </xf>
    <xf numFmtId="0" fontId="12" fillId="5" borderId="0" xfId="0" applyFont="1" applyFill="1" applyAlignment="1">
      <alignment horizontal="right"/>
    </xf>
    <xf numFmtId="165" fontId="12" fillId="5" borderId="0" xfId="0" applyNumberFormat="1" applyFont="1" applyFill="1" applyAlignment="1">
      <alignment horizontal="right"/>
    </xf>
    <xf numFmtId="0" fontId="0" fillId="6" borderId="0" xfId="0" applyFill="1" applyAlignment="1">
      <alignment horizontal="right"/>
    </xf>
    <xf numFmtId="0" fontId="1" fillId="6" borderId="0" xfId="0" applyFont="1" applyFill="1" applyAlignment="1">
      <alignment horizontal="right"/>
    </xf>
    <xf numFmtId="0" fontId="3" fillId="6" borderId="0" xfId="0" applyFont="1" applyFill="1" applyAlignment="1">
      <alignment horizontal="right"/>
    </xf>
    <xf numFmtId="0" fontId="1" fillId="6" borderId="29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43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top" wrapText="1"/>
    </xf>
    <xf numFmtId="0" fontId="4" fillId="6" borderId="26" xfId="0" applyFont="1" applyFill="1" applyBorder="1" applyAlignment="1">
      <alignment horizontal="center" vertical="top" wrapText="1"/>
    </xf>
    <xf numFmtId="0" fontId="4" fillId="6" borderId="42" xfId="0" applyFont="1" applyFill="1" applyBorder="1" applyAlignment="1">
      <alignment horizontal="center" vertical="top" wrapText="1"/>
    </xf>
    <xf numFmtId="0" fontId="0" fillId="6" borderId="18" xfId="0" applyFill="1" applyBorder="1" applyAlignment="1">
      <alignment horizontal="right"/>
    </xf>
    <xf numFmtId="3" fontId="13" fillId="6" borderId="19" xfId="0" applyNumberFormat="1" applyFont="1" applyFill="1" applyBorder="1" applyAlignment="1">
      <alignment horizontal="right"/>
    </xf>
    <xf numFmtId="0" fontId="0" fillId="6" borderId="50" xfId="0" applyFill="1" applyBorder="1" applyAlignment="1">
      <alignment horizontal="right"/>
    </xf>
    <xf numFmtId="166" fontId="0" fillId="6" borderId="18" xfId="0" applyNumberFormat="1" applyFill="1" applyBorder="1" applyAlignment="1">
      <alignment horizontal="right" wrapText="1"/>
    </xf>
    <xf numFmtId="164" fontId="0" fillId="6" borderId="19" xfId="0" applyNumberFormat="1" applyFill="1" applyBorder="1" applyAlignment="1">
      <alignment horizontal="right"/>
    </xf>
    <xf numFmtId="0" fontId="0" fillId="6" borderId="44" xfId="0" applyFill="1" applyBorder="1" applyAlignment="1">
      <alignment horizontal="right"/>
    </xf>
    <xf numFmtId="166" fontId="0" fillId="6" borderId="18" xfId="0" applyNumberFormat="1" applyFill="1" applyBorder="1" applyAlignment="1">
      <alignment horizontal="right"/>
    </xf>
    <xf numFmtId="0" fontId="0" fillId="6" borderId="19" xfId="0" applyFill="1" applyBorder="1" applyAlignment="1">
      <alignment horizontal="right"/>
    </xf>
    <xf numFmtId="0" fontId="13" fillId="6" borderId="18" xfId="0" applyFont="1" applyFill="1" applyBorder="1" applyAlignment="1">
      <alignment horizontal="right"/>
    </xf>
    <xf numFmtId="166" fontId="13" fillId="6" borderId="19" xfId="0" applyNumberFormat="1" applyFont="1" applyFill="1" applyBorder="1" applyAlignment="1">
      <alignment horizontal="right"/>
    </xf>
    <xf numFmtId="0" fontId="13" fillId="6" borderId="50" xfId="0" applyFont="1" applyFill="1" applyBorder="1" applyAlignment="1">
      <alignment horizontal="right"/>
    </xf>
    <xf numFmtId="0" fontId="0" fillId="6" borderId="31" xfId="0" applyFill="1" applyBorder="1" applyAlignment="1">
      <alignment horizontal="right"/>
    </xf>
    <xf numFmtId="0" fontId="0" fillId="6" borderId="32" xfId="0" applyFill="1" applyBorder="1" applyAlignment="1">
      <alignment horizontal="right"/>
    </xf>
    <xf numFmtId="0" fontId="0" fillId="6" borderId="45" xfId="0" applyFill="1" applyBorder="1" applyAlignment="1">
      <alignment horizontal="right"/>
    </xf>
    <xf numFmtId="166" fontId="0" fillId="6" borderId="27" xfId="0" applyNumberFormat="1" applyFill="1" applyBorder="1" applyAlignment="1">
      <alignment horizontal="right"/>
    </xf>
    <xf numFmtId="164" fontId="0" fillId="6" borderId="23" xfId="0" applyNumberFormat="1" applyFill="1" applyBorder="1" applyAlignment="1">
      <alignment horizontal="right"/>
    </xf>
    <xf numFmtId="0" fontId="0" fillId="6" borderId="70" xfId="0" applyFill="1" applyBorder="1" applyAlignment="1">
      <alignment horizontal="right"/>
    </xf>
    <xf numFmtId="0" fontId="0" fillId="6" borderId="29" xfId="0" applyFill="1" applyBorder="1" applyAlignment="1">
      <alignment horizontal="right"/>
    </xf>
    <xf numFmtId="0" fontId="0" fillId="6" borderId="43" xfId="0" applyFill="1" applyBorder="1" applyAlignment="1">
      <alignment horizontal="right"/>
    </xf>
    <xf numFmtId="0" fontId="0" fillId="6" borderId="27" xfId="0" applyFill="1" applyBorder="1" applyAlignment="1">
      <alignment horizontal="right"/>
    </xf>
    <xf numFmtId="0" fontId="0" fillId="6" borderId="23" xfId="0" applyFill="1" applyBorder="1" applyAlignment="1">
      <alignment horizontal="right"/>
    </xf>
    <xf numFmtId="0" fontId="0" fillId="6" borderId="31" xfId="0" applyFill="1" applyBorder="1" applyAlignment="1">
      <alignment horizontal="right" vertical="center"/>
    </xf>
    <xf numFmtId="0" fontId="0" fillId="6" borderId="32" xfId="0" applyFill="1" applyBorder="1" applyAlignment="1">
      <alignment horizontal="right" vertical="center"/>
    </xf>
    <xf numFmtId="0" fontId="0" fillId="6" borderId="45" xfId="0" applyFill="1" applyBorder="1" applyAlignment="1">
      <alignment horizontal="right" vertical="center"/>
    </xf>
    <xf numFmtId="0" fontId="0" fillId="6" borderId="49" xfId="0" applyFill="1" applyBorder="1" applyAlignment="1">
      <alignment horizontal="right"/>
    </xf>
    <xf numFmtId="0" fontId="0" fillId="6" borderId="30" xfId="0" applyFill="1" applyBorder="1" applyAlignment="1">
      <alignment horizontal="right"/>
    </xf>
    <xf numFmtId="0" fontId="12" fillId="6" borderId="0" xfId="0" applyFont="1" applyFill="1" applyAlignment="1">
      <alignment horizontal="right"/>
    </xf>
    <xf numFmtId="165" fontId="12" fillId="6" borderId="0" xfId="0" applyNumberFormat="1" applyFont="1" applyFill="1" applyAlignment="1">
      <alignment horizontal="right"/>
    </xf>
    <xf numFmtId="0" fontId="0" fillId="0" borderId="64" xfId="0" applyFill="1" applyBorder="1" applyAlignment="1">
      <alignment horizontal="center"/>
    </xf>
    <xf numFmtId="0" fontId="0" fillId="0" borderId="73" xfId="0" applyFill="1" applyBorder="1" applyAlignment="1">
      <alignment horizontal="center"/>
    </xf>
    <xf numFmtId="0" fontId="0" fillId="0" borderId="74" xfId="0" applyFill="1" applyBorder="1" applyAlignment="1">
      <alignment horizontal="center"/>
    </xf>
    <xf numFmtId="0" fontId="0" fillId="5" borderId="64" xfId="0" applyFill="1" applyBorder="1" applyAlignment="1">
      <alignment horizontal="center"/>
    </xf>
    <xf numFmtId="0" fontId="0" fillId="5" borderId="73" xfId="0" applyFill="1" applyBorder="1" applyAlignment="1">
      <alignment horizontal="center"/>
    </xf>
    <xf numFmtId="0" fontId="0" fillId="5" borderId="74" xfId="0" applyFill="1" applyBorder="1" applyAlignment="1">
      <alignment horizontal="center"/>
    </xf>
    <xf numFmtId="0" fontId="0" fillId="6" borderId="64" xfId="0" applyFill="1" applyBorder="1" applyAlignment="1">
      <alignment horizontal="center"/>
    </xf>
    <xf numFmtId="0" fontId="0" fillId="6" borderId="73" xfId="0" applyFill="1" applyBorder="1" applyAlignment="1">
      <alignment horizontal="center"/>
    </xf>
    <xf numFmtId="0" fontId="0" fillId="6" borderId="74" xfId="0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0" fillId="5" borderId="36" xfId="0" applyFill="1" applyBorder="1" applyAlignment="1">
      <alignment horizontal="right"/>
    </xf>
    <xf numFmtId="0" fontId="0" fillId="5" borderId="33" xfId="0" applyFill="1" applyBorder="1" applyAlignment="1">
      <alignment horizontal="right"/>
    </xf>
    <xf numFmtId="0" fontId="0" fillId="5" borderId="26" xfId="0" applyFill="1" applyBorder="1" applyAlignment="1">
      <alignment horizontal="right"/>
    </xf>
    <xf numFmtId="0" fontId="0" fillId="5" borderId="34" xfId="0" applyFill="1" applyBorder="1" applyAlignment="1">
      <alignment horizontal="right"/>
    </xf>
    <xf numFmtId="0" fontId="0" fillId="0" borderId="36" xfId="0" applyFill="1" applyBorder="1" applyAlignment="1">
      <alignment horizontal="right"/>
    </xf>
    <xf numFmtId="0" fontId="0" fillId="0" borderId="33" xfId="0" applyFill="1" applyBorder="1" applyAlignment="1">
      <alignment horizontal="right"/>
    </xf>
    <xf numFmtId="0" fontId="0" fillId="0" borderId="26" xfId="0" applyFill="1" applyBorder="1" applyAlignment="1">
      <alignment horizontal="right"/>
    </xf>
    <xf numFmtId="0" fontId="0" fillId="0" borderId="34" xfId="0" applyFill="1" applyBorder="1" applyAlignment="1">
      <alignment horizontal="right"/>
    </xf>
    <xf numFmtId="0" fontId="1" fillId="0" borderId="9" xfId="0" applyFont="1" applyFill="1" applyBorder="1" applyAlignment="1">
      <alignment vertical="top" wrapText="1"/>
    </xf>
    <xf numFmtId="0" fontId="1" fillId="0" borderId="12" xfId="0" applyFont="1" applyFill="1" applyBorder="1" applyAlignment="1">
      <alignment vertical="top" wrapText="1"/>
    </xf>
    <xf numFmtId="0" fontId="1" fillId="0" borderId="11" xfId="0" applyFont="1" applyFill="1" applyBorder="1" applyAlignment="1">
      <alignment vertical="top" wrapText="1"/>
    </xf>
    <xf numFmtId="0" fontId="13" fillId="0" borderId="21" xfId="0" applyFont="1" applyFill="1" applyBorder="1" applyAlignment="1">
      <alignment horizontal="right"/>
    </xf>
    <xf numFmtId="0" fontId="13" fillId="0" borderId="36" xfId="0" applyFont="1" applyFill="1" applyBorder="1" applyAlignment="1">
      <alignment horizontal="right"/>
    </xf>
    <xf numFmtId="0" fontId="13" fillId="0" borderId="33" xfId="0" applyFont="1" applyFill="1" applyBorder="1" applyAlignment="1">
      <alignment horizontal="right"/>
    </xf>
    <xf numFmtId="0" fontId="13" fillId="0" borderId="14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13" fillId="0" borderId="34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14" xfId="0" applyFill="1" applyBorder="1" applyAlignment="1">
      <alignment horizontal="right"/>
    </xf>
    <xf numFmtId="0" fontId="0" fillId="0" borderId="14" xfId="0" applyFill="1" applyBorder="1" applyAlignment="1">
      <alignment horizontal="right" vertical="top"/>
    </xf>
    <xf numFmtId="0" fontId="0" fillId="0" borderId="34" xfId="0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66" fontId="0" fillId="5" borderId="33" xfId="0" applyNumberFormat="1" applyFill="1" applyBorder="1" applyAlignment="1">
      <alignment horizontal="right" vertical="top"/>
    </xf>
    <xf numFmtId="0" fontId="0" fillId="5" borderId="14" xfId="0" applyFill="1" applyBorder="1" applyAlignment="1">
      <alignment horizontal="right" vertical="top"/>
    </xf>
    <xf numFmtId="0" fontId="0" fillId="5" borderId="34" xfId="0" applyFill="1" applyBorder="1" applyAlignment="1">
      <alignment horizontal="right" vertical="top"/>
    </xf>
    <xf numFmtId="0" fontId="0" fillId="5" borderId="22" xfId="0" applyFill="1" applyBorder="1" applyAlignment="1">
      <alignment horizontal="right"/>
    </xf>
    <xf numFmtId="0" fontId="0" fillId="5" borderId="35" xfId="0" applyFill="1" applyBorder="1" applyAlignment="1">
      <alignment horizontal="right"/>
    </xf>
    <xf numFmtId="166" fontId="0" fillId="0" borderId="21" xfId="0" applyNumberFormat="1" applyFill="1" applyBorder="1" applyAlignment="1">
      <alignment horizontal="right" vertical="top"/>
    </xf>
    <xf numFmtId="166" fontId="0" fillId="0" borderId="33" xfId="0" applyNumberFormat="1" applyFill="1" applyBorder="1" applyAlignment="1">
      <alignment horizontal="right" vertical="top"/>
    </xf>
    <xf numFmtId="0" fontId="0" fillId="0" borderId="22" xfId="0" applyFill="1" applyBorder="1" applyAlignment="1">
      <alignment horizontal="right"/>
    </xf>
    <xf numFmtId="0" fontId="0" fillId="0" borderId="35" xfId="0" applyFill="1" applyBorder="1" applyAlignment="1">
      <alignment horizontal="right"/>
    </xf>
    <xf numFmtId="0" fontId="0" fillId="0" borderId="37" xfId="0" applyFill="1" applyBorder="1" applyAlignment="1">
      <alignment horizontal="right"/>
    </xf>
    <xf numFmtId="0" fontId="13" fillId="0" borderId="22" xfId="0" applyFont="1" applyFill="1" applyBorder="1" applyAlignment="1">
      <alignment horizontal="right"/>
    </xf>
    <xf numFmtId="0" fontId="13" fillId="0" borderId="37" xfId="0" applyFont="1" applyFill="1" applyBorder="1" applyAlignment="1">
      <alignment horizontal="right"/>
    </xf>
    <xf numFmtId="0" fontId="13" fillId="0" borderId="35" xfId="0" applyFont="1" applyFill="1" applyBorder="1" applyAlignment="1">
      <alignment horizontal="right"/>
    </xf>
    <xf numFmtId="0" fontId="0" fillId="5" borderId="21" xfId="0" applyFill="1" applyBorder="1" applyAlignment="1">
      <alignment horizontal="right"/>
    </xf>
    <xf numFmtId="0" fontId="0" fillId="5" borderId="14" xfId="0" applyFill="1" applyBorder="1" applyAlignment="1">
      <alignment horizontal="right"/>
    </xf>
    <xf numFmtId="0" fontId="0" fillId="5" borderId="37" xfId="0" applyFill="1" applyBorder="1" applyAlignment="1">
      <alignment horizontal="right"/>
    </xf>
    <xf numFmtId="0" fontId="0" fillId="0" borderId="21" xfId="0" applyFill="1" applyBorder="1" applyAlignment="1">
      <alignment horizontal="right"/>
    </xf>
    <xf numFmtId="0" fontId="0" fillId="0" borderId="6" xfId="0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6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6" fontId="1" fillId="0" borderId="1" xfId="0" applyNumberFormat="1" applyFont="1" applyFill="1" applyBorder="1" applyAlignment="1">
      <alignment horizontal="center" vertical="center" wrapText="1"/>
    </xf>
    <xf numFmtId="16" fontId="1" fillId="0" borderId="6" xfId="0" applyNumberFormat="1" applyFont="1" applyFill="1" applyBorder="1" applyAlignment="1">
      <alignment horizontal="center" vertical="center" wrapText="1"/>
    </xf>
    <xf numFmtId="16" fontId="1" fillId="0" borderId="2" xfId="0" applyNumberFormat="1" applyFont="1" applyFill="1" applyBorder="1" applyAlignment="1">
      <alignment horizontal="center" vertical="center" wrapText="1"/>
    </xf>
    <xf numFmtId="0" fontId="13" fillId="5" borderId="21" xfId="0" applyFont="1" applyFill="1" applyBorder="1" applyAlignment="1">
      <alignment horizontal="right"/>
    </xf>
    <xf numFmtId="0" fontId="13" fillId="5" borderId="36" xfId="0" applyFont="1" applyFill="1" applyBorder="1" applyAlignment="1">
      <alignment horizontal="right"/>
    </xf>
    <xf numFmtId="0" fontId="13" fillId="5" borderId="33" xfId="0" applyFont="1" applyFill="1" applyBorder="1" applyAlignment="1">
      <alignment horizontal="right"/>
    </xf>
    <xf numFmtId="0" fontId="13" fillId="5" borderId="14" xfId="0" applyFont="1" applyFill="1" applyBorder="1" applyAlignment="1">
      <alignment horizontal="right"/>
    </xf>
    <xf numFmtId="0" fontId="13" fillId="5" borderId="26" xfId="0" applyFont="1" applyFill="1" applyBorder="1" applyAlignment="1">
      <alignment horizontal="right"/>
    </xf>
    <xf numFmtId="0" fontId="13" fillId="5" borderId="34" xfId="0" applyFont="1" applyFill="1" applyBorder="1" applyAlignment="1">
      <alignment horizontal="right"/>
    </xf>
    <xf numFmtId="0" fontId="13" fillId="5" borderId="22" xfId="0" applyFont="1" applyFill="1" applyBorder="1" applyAlignment="1">
      <alignment horizontal="right"/>
    </xf>
    <xf numFmtId="0" fontId="13" fillId="5" borderId="37" xfId="0" applyFont="1" applyFill="1" applyBorder="1" applyAlignment="1">
      <alignment horizontal="right"/>
    </xf>
    <xf numFmtId="0" fontId="13" fillId="5" borderId="35" xfId="0" applyFont="1" applyFill="1" applyBorder="1" applyAlignment="1">
      <alignment horizontal="right"/>
    </xf>
    <xf numFmtId="166" fontId="0" fillId="0" borderId="21" xfId="0" applyNumberFormat="1" applyFill="1" applyBorder="1" applyAlignment="1">
      <alignment horizontal="right"/>
    </xf>
    <xf numFmtId="166" fontId="0" fillId="0" borderId="33" xfId="0" applyNumberFormat="1" applyFill="1" applyBorder="1" applyAlignment="1">
      <alignment horizontal="right"/>
    </xf>
    <xf numFmtId="166" fontId="0" fillId="5" borderId="21" xfId="0" applyNumberFormat="1" applyFill="1" applyBorder="1" applyAlignment="1">
      <alignment horizontal="right"/>
    </xf>
    <xf numFmtId="166" fontId="0" fillId="5" borderId="33" xfId="0" applyNumberFormat="1" applyFill="1" applyBorder="1" applyAlignment="1">
      <alignment horizontal="right"/>
    </xf>
    <xf numFmtId="166" fontId="13" fillId="5" borderId="21" xfId="0" applyNumberFormat="1" applyFont="1" applyFill="1" applyBorder="1" applyAlignment="1">
      <alignment horizontal="right"/>
    </xf>
    <xf numFmtId="166" fontId="13" fillId="5" borderId="33" xfId="0" applyNumberFormat="1" applyFont="1" applyFill="1" applyBorder="1" applyAlignment="1">
      <alignment horizontal="right"/>
    </xf>
    <xf numFmtId="0" fontId="0" fillId="0" borderId="2" xfId="0" applyFill="1" applyBorder="1" applyAlignment="1">
      <alignment vertical="top" wrapText="1"/>
    </xf>
    <xf numFmtId="0" fontId="8" fillId="0" borderId="11" xfId="0" applyFont="1" applyFill="1" applyBorder="1" applyAlignment="1">
      <alignment vertical="top" wrapText="1"/>
    </xf>
    <xf numFmtId="0" fontId="8" fillId="0" borderId="9" xfId="0" applyFont="1" applyFill="1" applyBorder="1" applyAlignment="1">
      <alignment vertical="top" wrapText="1"/>
    </xf>
    <xf numFmtId="0" fontId="8" fillId="0" borderId="12" xfId="0" applyFont="1" applyFill="1" applyBorder="1" applyAlignment="1">
      <alignment vertical="top" wrapText="1"/>
    </xf>
    <xf numFmtId="0" fontId="0" fillId="0" borderId="6" xfId="0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top" wrapText="1"/>
    </xf>
    <xf numFmtId="0" fontId="1" fillId="0" borderId="25" xfId="0" applyFont="1" applyFill="1" applyBorder="1" applyAlignment="1">
      <alignment vertical="top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 vertical="top" wrapText="1"/>
    </xf>
    <xf numFmtId="0" fontId="5" fillId="0" borderId="25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0" fillId="0" borderId="38" xfId="0" applyFill="1" applyBorder="1" applyAlignment="1">
      <alignment horizontal="right"/>
    </xf>
    <xf numFmtId="0" fontId="0" fillId="0" borderId="39" xfId="0" applyFill="1" applyBorder="1" applyAlignment="1">
      <alignment horizontal="right"/>
    </xf>
    <xf numFmtId="0" fontId="1" fillId="0" borderId="11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51" xfId="0" applyFont="1" applyFill="1" applyBorder="1" applyAlignment="1">
      <alignment vertical="top" wrapText="1"/>
    </xf>
    <xf numFmtId="0" fontId="1" fillId="0" borderId="52" xfId="0" applyFont="1" applyFill="1" applyBorder="1" applyAlignment="1">
      <alignment vertical="top" wrapText="1"/>
    </xf>
    <xf numFmtId="0" fontId="1" fillId="0" borderId="53" xfId="0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1" fillId="6" borderId="29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0" fillId="6" borderId="36" xfId="0" applyFill="1" applyBorder="1" applyAlignment="1">
      <alignment horizontal="right"/>
    </xf>
    <xf numFmtId="0" fontId="0" fillId="6" borderId="33" xfId="0" applyFill="1" applyBorder="1" applyAlignment="1">
      <alignment horizontal="right"/>
    </xf>
    <xf numFmtId="0" fontId="0" fillId="6" borderId="26" xfId="0" applyFill="1" applyBorder="1" applyAlignment="1">
      <alignment horizontal="right"/>
    </xf>
    <xf numFmtId="0" fontId="0" fillId="6" borderId="34" xfId="0" applyFill="1" applyBorder="1" applyAlignment="1">
      <alignment horizontal="right"/>
    </xf>
    <xf numFmtId="0" fontId="0" fillId="6" borderId="37" xfId="0" applyFill="1" applyBorder="1" applyAlignment="1">
      <alignment horizontal="right"/>
    </xf>
    <xf numFmtId="0" fontId="0" fillId="6" borderId="35" xfId="0" applyFill="1" applyBorder="1" applyAlignment="1">
      <alignment horizontal="right"/>
    </xf>
    <xf numFmtId="0" fontId="0" fillId="6" borderId="21" xfId="0" applyFill="1" applyBorder="1" applyAlignment="1">
      <alignment horizontal="right"/>
    </xf>
    <xf numFmtId="0" fontId="0" fillId="6" borderId="14" xfId="0" applyFill="1" applyBorder="1" applyAlignment="1">
      <alignment horizontal="right"/>
    </xf>
    <xf numFmtId="166" fontId="0" fillId="5" borderId="36" xfId="0" applyNumberFormat="1" applyFill="1" applyBorder="1" applyAlignment="1">
      <alignment horizontal="right"/>
    </xf>
    <xf numFmtId="0" fontId="3" fillId="0" borderId="11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25" xfId="0" applyFont="1" applyFill="1" applyBorder="1" applyAlignment="1">
      <alignment horizontal="center" vertical="top" wrapText="1"/>
    </xf>
    <xf numFmtId="0" fontId="0" fillId="6" borderId="47" xfId="0" applyFill="1" applyBorder="1" applyAlignment="1">
      <alignment horizontal="right"/>
    </xf>
    <xf numFmtId="0" fontId="0" fillId="6" borderId="42" xfId="0" applyFill="1" applyBorder="1" applyAlignment="1">
      <alignment horizontal="right"/>
    </xf>
    <xf numFmtId="0" fontId="0" fillId="6" borderId="48" xfId="0" applyFill="1" applyBorder="1" applyAlignment="1">
      <alignment horizontal="right"/>
    </xf>
    <xf numFmtId="166" fontId="0" fillId="6" borderId="21" xfId="0" applyNumberFormat="1" applyFill="1" applyBorder="1" applyAlignment="1">
      <alignment horizontal="right" vertical="top"/>
    </xf>
    <xf numFmtId="166" fontId="0" fillId="6" borderId="33" xfId="0" applyNumberFormat="1" applyFill="1" applyBorder="1" applyAlignment="1">
      <alignment horizontal="right" vertical="top"/>
    </xf>
    <xf numFmtId="0" fontId="0" fillId="6" borderId="14" xfId="0" applyFill="1" applyBorder="1" applyAlignment="1">
      <alignment horizontal="right" vertical="top"/>
    </xf>
    <xf numFmtId="0" fontId="0" fillId="6" borderId="34" xfId="0" applyFill="1" applyBorder="1" applyAlignment="1">
      <alignment horizontal="right" vertical="top"/>
    </xf>
    <xf numFmtId="0" fontId="5" fillId="0" borderId="8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166" fontId="0" fillId="6" borderId="21" xfId="0" applyNumberFormat="1" applyFill="1" applyBorder="1" applyAlignment="1">
      <alignment horizontal="right"/>
    </xf>
    <xf numFmtId="166" fontId="0" fillId="6" borderId="33" xfId="0" applyNumberFormat="1" applyFill="1" applyBorder="1" applyAlignment="1">
      <alignment horizontal="right"/>
    </xf>
    <xf numFmtId="0" fontId="0" fillId="6" borderId="22" xfId="0" applyFill="1" applyBorder="1" applyAlignment="1">
      <alignment horizontal="right"/>
    </xf>
    <xf numFmtId="0" fontId="13" fillId="6" borderId="21" xfId="0" applyFont="1" applyFill="1" applyBorder="1" applyAlignment="1">
      <alignment horizontal="right"/>
    </xf>
    <xf numFmtId="0" fontId="13" fillId="6" borderId="36" xfId="0" applyFont="1" applyFill="1" applyBorder="1" applyAlignment="1">
      <alignment horizontal="right"/>
    </xf>
    <xf numFmtId="0" fontId="13" fillId="6" borderId="33" xfId="0" applyFont="1" applyFill="1" applyBorder="1" applyAlignment="1">
      <alignment horizontal="right"/>
    </xf>
    <xf numFmtId="0" fontId="13" fillId="6" borderId="14" xfId="0" applyFont="1" applyFill="1" applyBorder="1" applyAlignment="1">
      <alignment horizontal="right"/>
    </xf>
    <xf numFmtId="0" fontId="13" fillId="6" borderId="26" xfId="0" applyFont="1" applyFill="1" applyBorder="1" applyAlignment="1">
      <alignment horizontal="right"/>
    </xf>
    <xf numFmtId="0" fontId="13" fillId="6" borderId="34" xfId="0" applyFont="1" applyFill="1" applyBorder="1" applyAlignment="1">
      <alignment horizontal="right"/>
    </xf>
    <xf numFmtId="0" fontId="13" fillId="6" borderId="47" xfId="0" applyFont="1" applyFill="1" applyBorder="1" applyAlignment="1">
      <alignment horizontal="right"/>
    </xf>
    <xf numFmtId="0" fontId="13" fillId="6" borderId="42" xfId="0" applyFont="1" applyFill="1" applyBorder="1" applyAlignment="1">
      <alignment horizontal="right"/>
    </xf>
    <xf numFmtId="0" fontId="13" fillId="6" borderId="48" xfId="0" applyFont="1" applyFill="1" applyBorder="1" applyAlignment="1">
      <alignment horizontal="right"/>
    </xf>
    <xf numFmtId="0" fontId="0" fillId="0" borderId="47" xfId="0" applyFill="1" applyBorder="1" applyAlignment="1">
      <alignment horizontal="right"/>
    </xf>
    <xf numFmtId="0" fontId="0" fillId="0" borderId="48" xfId="0" applyFill="1" applyBorder="1" applyAlignment="1">
      <alignment horizontal="right"/>
    </xf>
    <xf numFmtId="166" fontId="13" fillId="0" borderId="21" xfId="0" applyNumberFormat="1" applyFont="1" applyFill="1" applyBorder="1" applyAlignment="1">
      <alignment horizontal="right"/>
    </xf>
    <xf numFmtId="166" fontId="13" fillId="0" borderId="33" xfId="0" applyNumberFormat="1" applyFont="1" applyFill="1" applyBorder="1" applyAlignment="1">
      <alignment horizontal="right"/>
    </xf>
    <xf numFmtId="166" fontId="0" fillId="6" borderId="36" xfId="0" applyNumberFormat="1" applyFill="1" applyBorder="1" applyAlignment="1">
      <alignment horizontal="right"/>
    </xf>
    <xf numFmtId="0" fontId="0" fillId="5" borderId="38" xfId="0" applyFill="1" applyBorder="1" applyAlignment="1">
      <alignment horizontal="right"/>
    </xf>
    <xf numFmtId="0" fontId="0" fillId="5" borderId="39" xfId="0" applyFill="1" applyBorder="1" applyAlignment="1">
      <alignment horizontal="right"/>
    </xf>
    <xf numFmtId="0" fontId="10" fillId="2" borderId="62" xfId="0" applyFont="1" applyFill="1" applyBorder="1" applyAlignment="1">
      <alignment horizontal="center" vertical="top" wrapText="1"/>
    </xf>
    <xf numFmtId="0" fontId="10" fillId="2" borderId="63" xfId="0" applyFont="1" applyFill="1" applyBorder="1" applyAlignment="1">
      <alignment horizontal="center" vertical="top" wrapText="1"/>
    </xf>
    <xf numFmtId="0" fontId="10" fillId="2" borderId="53" xfId="0" applyFont="1" applyFill="1" applyBorder="1" applyAlignment="1">
      <alignment horizontal="center" vertical="top" wrapText="1"/>
    </xf>
    <xf numFmtId="164" fontId="0" fillId="0" borderId="58" xfId="0" applyNumberFormat="1" applyFill="1" applyBorder="1" applyAlignment="1">
      <alignment horizontal="center" vertical="top"/>
    </xf>
    <xf numFmtId="164" fontId="0" fillId="0" borderId="55" xfId="0" applyNumberFormat="1" applyFill="1" applyBorder="1" applyAlignment="1">
      <alignment horizontal="center" vertical="top"/>
    </xf>
    <xf numFmtId="0" fontId="0" fillId="0" borderId="55" xfId="0" applyFill="1" applyBorder="1" applyAlignment="1">
      <alignment horizontal="center" vertical="top"/>
    </xf>
    <xf numFmtId="164" fontId="13" fillId="0" borderId="55" xfId="0" applyNumberFormat="1" applyFont="1" applyFill="1" applyBorder="1" applyAlignment="1">
      <alignment horizontal="center" vertical="top"/>
    </xf>
    <xf numFmtId="0" fontId="12" fillId="0" borderId="0" xfId="0" applyFont="1" applyFill="1" applyAlignment="1">
      <alignment horizontal="center"/>
    </xf>
    <xf numFmtId="0" fontId="1" fillId="3" borderId="4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0" fillId="0" borderId="31" xfId="0" applyFill="1" applyBorder="1" applyAlignment="1">
      <alignment horizontal="right"/>
    </xf>
    <xf numFmtId="0" fontId="0" fillId="0" borderId="32" xfId="0" applyFill="1" applyBorder="1" applyAlignment="1">
      <alignment horizontal="right"/>
    </xf>
    <xf numFmtId="0" fontId="0" fillId="0" borderId="45" xfId="0" applyFill="1" applyBorder="1" applyAlignment="1">
      <alignment horizontal="right"/>
    </xf>
    <xf numFmtId="0" fontId="0" fillId="0" borderId="20" xfId="0" applyFill="1" applyBorder="1" applyAlignment="1">
      <alignment horizontal="center"/>
    </xf>
    <xf numFmtId="0" fontId="0" fillId="0" borderId="66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67" xfId="0" applyFill="1" applyBorder="1" applyAlignment="1">
      <alignment horizontal="center"/>
    </xf>
    <xf numFmtId="0" fontId="0" fillId="0" borderId="65" xfId="0" applyFill="1" applyBorder="1" applyAlignment="1">
      <alignment horizontal="center"/>
    </xf>
    <xf numFmtId="0" fontId="0" fillId="0" borderId="68" xfId="0" applyFill="1" applyBorder="1" applyAlignment="1">
      <alignment horizontal="center"/>
    </xf>
    <xf numFmtId="4" fontId="0" fillId="0" borderId="21" xfId="0" applyNumberFormat="1" applyFill="1" applyBorder="1" applyAlignment="1">
      <alignment horizontal="right" vertical="top"/>
    </xf>
    <xf numFmtId="4" fontId="0" fillId="0" borderId="33" xfId="0" applyNumberFormat="1" applyFill="1" applyBorder="1" applyAlignment="1">
      <alignment horizontal="right" vertical="top"/>
    </xf>
    <xf numFmtId="0" fontId="0" fillId="0" borderId="14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166" fontId="0" fillId="6" borderId="21" xfId="0" applyNumberFormat="1" applyFill="1" applyBorder="1" applyAlignment="1">
      <alignment horizontal="right" vertical="top" wrapText="1"/>
    </xf>
    <xf numFmtId="166" fontId="0" fillId="6" borderId="33" xfId="0" applyNumberFormat="1" applyFill="1" applyBorder="1" applyAlignment="1">
      <alignment horizontal="right" vertical="top" wrapText="1"/>
    </xf>
    <xf numFmtId="0" fontId="0" fillId="0" borderId="21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26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  <xf numFmtId="0" fontId="13" fillId="0" borderId="22" xfId="0" applyFont="1" applyFill="1" applyBorder="1" applyAlignment="1">
      <alignment horizontal="center"/>
    </xf>
    <xf numFmtId="0" fontId="13" fillId="0" borderId="37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Fill="1" applyBorder="1" applyAlignment="1">
      <alignment horizontal="center" wrapText="1"/>
    </xf>
    <xf numFmtId="164" fontId="0" fillId="0" borderId="21" xfId="0" applyNumberFormat="1" applyFill="1" applyBorder="1" applyAlignment="1"/>
    <xf numFmtId="164" fontId="0" fillId="0" borderId="36" xfId="0" applyNumberFormat="1" applyFill="1" applyBorder="1" applyAlignment="1"/>
    <xf numFmtId="166" fontId="13" fillId="0" borderId="36" xfId="0" applyNumberFormat="1" applyFont="1" applyFill="1" applyBorder="1" applyAlignment="1">
      <alignment horizontal="right"/>
    </xf>
    <xf numFmtId="166" fontId="0" fillId="0" borderId="21" xfId="0" applyNumberFormat="1" applyFill="1" applyBorder="1" applyAlignment="1"/>
    <xf numFmtId="166" fontId="0" fillId="0" borderId="33" xfId="0" applyNumberFormat="1" applyFill="1" applyBorder="1" applyAlignment="1"/>
    <xf numFmtId="0" fontId="5" fillId="0" borderId="15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5" fillId="0" borderId="54" xfId="0" applyFont="1" applyFill="1" applyBorder="1" applyAlignment="1">
      <alignment horizontal="center" vertical="top" wrapText="1"/>
    </xf>
    <xf numFmtId="0" fontId="5" fillId="0" borderId="17" xfId="0" applyFont="1" applyFill="1" applyBorder="1" applyAlignment="1">
      <alignment horizontal="center" vertical="top" wrapText="1"/>
    </xf>
    <xf numFmtId="0" fontId="1" fillId="0" borderId="11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0" fillId="4" borderId="64" xfId="0" applyFill="1" applyBorder="1" applyAlignment="1">
      <alignment horizontal="center"/>
    </xf>
    <xf numFmtId="0" fontId="0" fillId="4" borderId="73" xfId="0" applyFill="1" applyBorder="1" applyAlignment="1">
      <alignment horizontal="center"/>
    </xf>
    <xf numFmtId="0" fontId="0" fillId="4" borderId="74" xfId="0" applyFill="1" applyBorder="1" applyAlignment="1">
      <alignment horizontal="center"/>
    </xf>
    <xf numFmtId="0" fontId="0" fillId="0" borderId="42" xfId="0" applyFill="1" applyBorder="1" applyAlignment="1">
      <alignment horizontal="right"/>
    </xf>
    <xf numFmtId="0" fontId="1" fillId="3" borderId="43" xfId="0" applyFont="1" applyFill="1" applyBorder="1" applyAlignment="1">
      <alignment horizontal="center" vertical="center"/>
    </xf>
    <xf numFmtId="0" fontId="0" fillId="0" borderId="49" xfId="0" applyFill="1" applyBorder="1" applyAlignment="1">
      <alignment horizontal="right"/>
    </xf>
    <xf numFmtId="0" fontId="1" fillId="2" borderId="56" xfId="0" applyFont="1" applyFill="1" applyBorder="1" applyAlignment="1">
      <alignment horizontal="center" vertical="center" wrapText="1"/>
    </xf>
    <xf numFmtId="0" fontId="1" fillId="2" borderId="5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horizontal="right" vertical="top" wrapText="1"/>
    </xf>
    <xf numFmtId="49" fontId="1" fillId="0" borderId="6" xfId="0" applyNumberFormat="1" applyFont="1" applyFill="1" applyBorder="1" applyAlignment="1">
      <alignment horizontal="right" vertical="top" wrapText="1"/>
    </xf>
    <xf numFmtId="49" fontId="1" fillId="0" borderId="2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1" fillId="0" borderId="6" xfId="0" applyNumberFormat="1" applyFont="1" applyFill="1" applyBorder="1" applyAlignment="1">
      <alignment vertical="top" wrapText="1"/>
    </xf>
    <xf numFmtId="49" fontId="1" fillId="0" borderId="2" xfId="0" applyNumberFormat="1" applyFont="1" applyFill="1" applyBorder="1" applyAlignment="1">
      <alignment vertical="top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vertical="top" wrapText="1"/>
    </xf>
    <xf numFmtId="0" fontId="5" fillId="0" borderId="11" xfId="0" applyFont="1" applyFill="1" applyBorder="1" applyAlignment="1">
      <alignment vertical="top" wrapText="1"/>
    </xf>
    <xf numFmtId="0" fontId="5" fillId="0" borderId="24" xfId="0" applyFont="1" applyFill="1" applyBorder="1" applyAlignment="1">
      <alignment vertical="top" wrapText="1"/>
    </xf>
    <xf numFmtId="0" fontId="5" fillId="0" borderId="25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59" xfId="0" applyFont="1" applyFill="1" applyBorder="1" applyAlignment="1">
      <alignment vertical="center" wrapText="1"/>
    </xf>
    <xf numFmtId="0" fontId="1" fillId="0" borderId="60" xfId="0" applyFont="1" applyFill="1" applyBorder="1" applyAlignment="1">
      <alignment vertical="center" wrapText="1"/>
    </xf>
    <xf numFmtId="0" fontId="1" fillId="0" borderId="61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top" wrapText="1"/>
    </xf>
    <xf numFmtId="0" fontId="1" fillId="2" borderId="5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5" fillId="2" borderId="3" xfId="0" applyFont="1" applyFill="1" applyBorder="1" applyAlignment="1">
      <alignment vertical="top" wrapText="1"/>
    </xf>
    <xf numFmtId="3" fontId="1" fillId="0" borderId="1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right"/>
    </xf>
    <xf numFmtId="0" fontId="0" fillId="0" borderId="53" xfId="0" applyFill="1" applyBorder="1" applyAlignment="1">
      <alignment horizontal="right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0" fillId="4" borderId="21" xfId="0" applyFill="1" applyBorder="1" applyAlignment="1">
      <alignment horizontal="right"/>
    </xf>
    <xf numFmtId="0" fontId="0" fillId="4" borderId="36" xfId="0" applyFill="1" applyBorder="1" applyAlignment="1">
      <alignment horizontal="right"/>
    </xf>
    <xf numFmtId="0" fontId="0" fillId="4" borderId="33" xfId="0" applyFill="1" applyBorder="1" applyAlignment="1">
      <alignment horizontal="right"/>
    </xf>
    <xf numFmtId="0" fontId="0" fillId="4" borderId="14" xfId="0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34" xfId="0" applyFill="1" applyBorder="1" applyAlignment="1">
      <alignment horizontal="right"/>
    </xf>
    <xf numFmtId="0" fontId="0" fillId="4" borderId="47" xfId="0" applyFill="1" applyBorder="1" applyAlignment="1">
      <alignment horizontal="right"/>
    </xf>
    <xf numFmtId="0" fontId="0" fillId="4" borderId="42" xfId="0" applyFill="1" applyBorder="1" applyAlignment="1">
      <alignment horizontal="right"/>
    </xf>
    <xf numFmtId="0" fontId="0" fillId="4" borderId="48" xfId="0" applyFill="1" applyBorder="1" applyAlignment="1">
      <alignment horizontal="right"/>
    </xf>
    <xf numFmtId="166" fontId="0" fillId="4" borderId="21" xfId="0" applyNumberFormat="1" applyFill="1" applyBorder="1" applyAlignment="1">
      <alignment horizontal="right"/>
    </xf>
    <xf numFmtId="166" fontId="0" fillId="4" borderId="33" xfId="0" applyNumberFormat="1" applyFill="1" applyBorder="1" applyAlignment="1">
      <alignment horizontal="right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43" xfId="0" applyFont="1" applyFill="1" applyBorder="1" applyAlignment="1">
      <alignment horizontal="center" vertical="center"/>
    </xf>
    <xf numFmtId="0" fontId="0" fillId="4" borderId="31" xfId="0" applyFill="1" applyBorder="1" applyAlignment="1">
      <alignment horizontal="right"/>
    </xf>
    <xf numFmtId="0" fontId="0" fillId="4" borderId="32" xfId="0" applyFill="1" applyBorder="1" applyAlignment="1">
      <alignment horizontal="right"/>
    </xf>
    <xf numFmtId="0" fontId="0" fillId="4" borderId="49" xfId="0" applyFill="1" applyBorder="1" applyAlignment="1">
      <alignment horizontal="right"/>
    </xf>
    <xf numFmtId="166" fontId="0" fillId="4" borderId="21" xfId="0" applyNumberFormat="1" applyFill="1" applyBorder="1" applyAlignment="1">
      <alignment horizontal="right" vertical="top"/>
    </xf>
    <xf numFmtId="166" fontId="0" fillId="4" borderId="33" xfId="0" applyNumberFormat="1" applyFill="1" applyBorder="1" applyAlignment="1">
      <alignment horizontal="right" vertical="top"/>
    </xf>
    <xf numFmtId="0" fontId="0" fillId="4" borderId="14" xfId="0" applyFill="1" applyBorder="1" applyAlignment="1">
      <alignment horizontal="right" vertical="top"/>
    </xf>
    <xf numFmtId="0" fontId="0" fillId="4" borderId="34" xfId="0" applyFill="1" applyBorder="1" applyAlignment="1">
      <alignment horizontal="right" vertical="top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vertical="center" wrapText="1"/>
    </xf>
    <xf numFmtId="0" fontId="5" fillId="0" borderId="25" xfId="0" applyFont="1" applyFill="1" applyBorder="1" applyAlignment="1">
      <alignment vertical="center" wrapText="1"/>
    </xf>
    <xf numFmtId="0" fontId="10" fillId="2" borderId="51" xfId="0" applyFont="1" applyFill="1" applyBorder="1" applyAlignment="1">
      <alignment horizontal="center" vertical="center" wrapText="1"/>
    </xf>
    <xf numFmtId="0" fontId="10" fillId="2" borderId="52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164" fontId="0" fillId="0" borderId="10" xfId="0" applyNumberFormat="1" applyFill="1" applyBorder="1" applyAlignment="1">
      <alignment horizontal="center" vertical="top"/>
    </xf>
    <xf numFmtId="164" fontId="0" fillId="2" borderId="10" xfId="0" applyNumberFormat="1" applyFill="1" applyBorder="1" applyAlignment="1">
      <alignment horizontal="center" vertical="top"/>
    </xf>
    <xf numFmtId="0" fontId="15" fillId="2" borderId="0" xfId="0" applyFont="1" applyFill="1" applyAlignment="1">
      <alignment horizontal="center"/>
    </xf>
    <xf numFmtId="164" fontId="13" fillId="2" borderId="10" xfId="0" applyNumberFormat="1" applyFont="1" applyFill="1" applyBorder="1" applyAlignment="1">
      <alignment horizontal="center" vertical="top"/>
    </xf>
    <xf numFmtId="164" fontId="13" fillId="0" borderId="10" xfId="0" applyNumberFormat="1" applyFont="1" applyFill="1" applyBorder="1" applyAlignment="1">
      <alignment horizontal="center" vertical="top"/>
    </xf>
    <xf numFmtId="166" fontId="13" fillId="2" borderId="55" xfId="0" applyNumberFormat="1" applyFont="1" applyFill="1" applyBorder="1" applyAlignment="1">
      <alignment horizontal="center" vertical="top"/>
    </xf>
    <xf numFmtId="164" fontId="0" fillId="2" borderId="55" xfId="0" applyNumberFormat="1" applyFill="1" applyBorder="1" applyAlignment="1">
      <alignment horizontal="center" vertical="top"/>
    </xf>
    <xf numFmtId="0" fontId="12" fillId="2" borderId="0" xfId="0" applyFont="1" applyFill="1" applyAlignment="1">
      <alignment horizontal="center"/>
    </xf>
    <xf numFmtId="164" fontId="0" fillId="2" borderId="14" xfId="0" applyNumberFormat="1" applyFill="1" applyBorder="1" applyAlignment="1">
      <alignment horizontal="center" vertical="top"/>
    </xf>
    <xf numFmtId="164" fontId="0" fillId="2" borderId="23" xfId="0" applyNumberFormat="1" applyFill="1" applyBorder="1" applyAlignment="1">
      <alignment horizontal="center" vertical="top"/>
    </xf>
    <xf numFmtId="0" fontId="0" fillId="4" borderId="38" xfId="0" applyFill="1" applyBorder="1" applyAlignment="1">
      <alignment horizontal="right"/>
    </xf>
    <xf numFmtId="0" fontId="0" fillId="4" borderId="39" xfId="0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37"/>
  <sheetViews>
    <sheetView topLeftCell="B1" zoomScale="70" zoomScaleNormal="70" workbookViewId="0">
      <pane xSplit="3" ySplit="9" topLeftCell="E117" activePane="bottomRight" state="frozen"/>
      <selection activeCell="B1" sqref="B1"/>
      <selection pane="topRight" activeCell="E1" sqref="E1"/>
      <selection pane="bottomLeft" activeCell="B10" sqref="B10"/>
      <selection pane="bottomRight" activeCell="AB124" sqref="AB124:AB127"/>
    </sheetView>
  </sheetViews>
  <sheetFormatPr defaultColWidth="30.42578125" defaultRowHeight="15" x14ac:dyDescent="0.25"/>
  <cols>
    <col min="1" max="1" width="8.42578125" style="26" customWidth="1"/>
    <col min="2" max="2" width="42.5703125" style="1" bestFit="1" customWidth="1"/>
    <col min="3" max="3" width="30.42578125" style="1"/>
    <col min="4" max="4" width="7.42578125" style="47" customWidth="1"/>
    <col min="5" max="5" width="30.42578125" style="1"/>
    <col min="6" max="6" width="13.28515625" style="47" customWidth="1"/>
    <col min="7" max="7" width="9.28515625" style="47" customWidth="1"/>
    <col min="8" max="8" width="10" style="47" customWidth="1"/>
    <col min="9" max="9" width="9.7109375" style="47" customWidth="1"/>
    <col min="10" max="10" width="9.42578125" style="47" customWidth="1"/>
    <col min="11" max="11" width="12.140625" style="47" customWidth="1"/>
    <col min="12" max="12" width="20.85546875" style="1" customWidth="1"/>
    <col min="13" max="13" width="15.42578125" style="16" customWidth="1"/>
    <col min="14" max="14" width="8.85546875" style="16" customWidth="1"/>
    <col min="15" max="15" width="9.7109375" style="16" customWidth="1"/>
    <col min="16" max="16" width="12.140625" style="179" customWidth="1"/>
    <col min="17" max="17" width="10.5703125" style="179" customWidth="1"/>
    <col min="18" max="18" width="10" style="179" customWidth="1"/>
    <col min="19" max="19" width="15" style="16" customWidth="1"/>
    <col min="20" max="20" width="10.85546875" style="16" customWidth="1"/>
    <col min="21" max="21" width="9.42578125" style="16" customWidth="1"/>
    <col min="22" max="22" width="14.85546875" style="207" customWidth="1"/>
    <col min="23" max="23" width="10.28515625" style="207" customWidth="1"/>
    <col min="24" max="24" width="10" style="207" customWidth="1"/>
    <col min="25" max="25" width="13.85546875" style="16" customWidth="1"/>
    <col min="26" max="27" width="10" style="16" customWidth="1"/>
    <col min="28" max="28" width="14.42578125" style="1" customWidth="1"/>
    <col min="29" max="16384" width="30.42578125" style="1"/>
  </cols>
  <sheetData>
    <row r="1" spans="1:28" x14ac:dyDescent="0.25">
      <c r="T1" s="5"/>
      <c r="W1" s="208" t="s">
        <v>0</v>
      </c>
    </row>
    <row r="2" spans="1:28" x14ac:dyDescent="0.25">
      <c r="T2" s="5"/>
      <c r="W2" s="208" t="s">
        <v>1</v>
      </c>
    </row>
    <row r="3" spans="1:28" x14ac:dyDescent="0.25">
      <c r="T3" s="5"/>
      <c r="W3" s="208" t="s">
        <v>2</v>
      </c>
    </row>
    <row r="4" spans="1:28" x14ac:dyDescent="0.25">
      <c r="T4" s="5"/>
      <c r="W4" s="208" t="s">
        <v>3</v>
      </c>
    </row>
    <row r="5" spans="1:28" ht="16.5" x14ac:dyDescent="0.25">
      <c r="A5" s="27"/>
    </row>
    <row r="6" spans="1:28" ht="31.5" customHeight="1" x14ac:dyDescent="0.3">
      <c r="A6" s="253" t="s">
        <v>326</v>
      </c>
      <c r="B6" s="253"/>
      <c r="C6" s="253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09"/>
      <c r="W6" s="209"/>
      <c r="X6" s="209"/>
      <c r="Y6" s="17"/>
      <c r="Z6" s="17"/>
      <c r="AA6" s="17"/>
    </row>
    <row r="7" spans="1:28" ht="17.25" thickBot="1" x14ac:dyDescent="0.3">
      <c r="A7" s="27"/>
    </row>
    <row r="8" spans="1:28" s="31" customFormat="1" ht="43.5" customHeight="1" thickBot="1" x14ac:dyDescent="0.3">
      <c r="A8" s="254" t="s">
        <v>4</v>
      </c>
      <c r="B8" s="254" t="s">
        <v>5</v>
      </c>
      <c r="C8" s="254" t="s">
        <v>6</v>
      </c>
      <c r="D8" s="254" t="s">
        <v>7</v>
      </c>
      <c r="E8" s="254" t="s">
        <v>8</v>
      </c>
      <c r="F8" s="256" t="s">
        <v>9</v>
      </c>
      <c r="G8" s="257"/>
      <c r="H8" s="257"/>
      <c r="I8" s="257"/>
      <c r="J8" s="257"/>
      <c r="K8" s="258"/>
      <c r="L8" s="259" t="s">
        <v>10</v>
      </c>
      <c r="M8" s="261" t="s">
        <v>297</v>
      </c>
      <c r="N8" s="262"/>
      <c r="O8" s="262"/>
      <c r="P8" s="263" t="s">
        <v>298</v>
      </c>
      <c r="Q8" s="264"/>
      <c r="R8" s="264"/>
      <c r="S8" s="261" t="s">
        <v>299</v>
      </c>
      <c r="T8" s="262"/>
      <c r="U8" s="262"/>
      <c r="V8" s="366" t="s">
        <v>300</v>
      </c>
      <c r="W8" s="367"/>
      <c r="X8" s="368"/>
      <c r="Y8" s="261" t="s">
        <v>277</v>
      </c>
      <c r="Z8" s="262"/>
      <c r="AA8" s="418"/>
      <c r="AB8" s="410" t="s">
        <v>301</v>
      </c>
    </row>
    <row r="9" spans="1:28" s="31" customFormat="1" ht="35.25" customHeight="1" thickBot="1" x14ac:dyDescent="0.3">
      <c r="A9" s="255"/>
      <c r="B9" s="255"/>
      <c r="C9" s="255"/>
      <c r="D9" s="255"/>
      <c r="E9" s="255"/>
      <c r="F9" s="32">
        <v>0</v>
      </c>
      <c r="G9" s="32">
        <v>1</v>
      </c>
      <c r="H9" s="32">
        <v>2</v>
      </c>
      <c r="I9" s="32">
        <v>3</v>
      </c>
      <c r="J9" s="32">
        <v>4</v>
      </c>
      <c r="K9" s="32">
        <v>5</v>
      </c>
      <c r="L9" s="260"/>
      <c r="M9" s="42" t="s">
        <v>274</v>
      </c>
      <c r="N9" s="33" t="s">
        <v>275</v>
      </c>
      <c r="O9" s="43" t="s">
        <v>276</v>
      </c>
      <c r="P9" s="180" t="s">
        <v>274</v>
      </c>
      <c r="Q9" s="181" t="s">
        <v>275</v>
      </c>
      <c r="R9" s="181" t="s">
        <v>276</v>
      </c>
      <c r="S9" s="34" t="s">
        <v>274</v>
      </c>
      <c r="T9" s="33" t="s">
        <v>275</v>
      </c>
      <c r="U9" s="33" t="s">
        <v>276</v>
      </c>
      <c r="V9" s="210" t="s">
        <v>274</v>
      </c>
      <c r="W9" s="211" t="s">
        <v>275</v>
      </c>
      <c r="X9" s="212" t="s">
        <v>276</v>
      </c>
      <c r="Y9" s="34" t="s">
        <v>274</v>
      </c>
      <c r="Z9" s="33" t="s">
        <v>275</v>
      </c>
      <c r="AA9" s="58" t="s">
        <v>276</v>
      </c>
      <c r="AB9" s="411"/>
    </row>
    <row r="10" spans="1:28" ht="15.75" thickBot="1" x14ac:dyDescent="0.3">
      <c r="A10" s="28">
        <v>1</v>
      </c>
      <c r="B10" s="7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>
        <v>8</v>
      </c>
      <c r="I10" s="7">
        <v>9</v>
      </c>
      <c r="J10" s="7">
        <v>10</v>
      </c>
      <c r="K10" s="7">
        <v>11</v>
      </c>
      <c r="L10" s="8">
        <v>12</v>
      </c>
      <c r="M10" s="56">
        <v>13</v>
      </c>
      <c r="N10" s="57">
        <v>14</v>
      </c>
      <c r="O10" s="57">
        <v>15</v>
      </c>
      <c r="P10" s="182">
        <v>13</v>
      </c>
      <c r="Q10" s="183">
        <v>14</v>
      </c>
      <c r="R10" s="183">
        <v>15</v>
      </c>
      <c r="S10" s="56">
        <v>13</v>
      </c>
      <c r="T10" s="57">
        <v>14</v>
      </c>
      <c r="U10" s="57">
        <v>15</v>
      </c>
      <c r="V10" s="213">
        <v>13</v>
      </c>
      <c r="W10" s="214">
        <v>14</v>
      </c>
      <c r="X10" s="215">
        <v>15</v>
      </c>
      <c r="Y10" s="57">
        <v>13</v>
      </c>
      <c r="Z10" s="57">
        <v>14</v>
      </c>
      <c r="AA10" s="57">
        <v>15</v>
      </c>
      <c r="AB10" s="411"/>
    </row>
    <row r="11" spans="1:28" ht="15.75" customHeight="1" thickBot="1" x14ac:dyDescent="0.3">
      <c r="A11" s="419" t="s">
        <v>11</v>
      </c>
      <c r="B11" s="420"/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0"/>
      <c r="AA11" s="421"/>
      <c r="AB11" s="412"/>
    </row>
    <row r="12" spans="1:28" ht="62.25" customHeight="1" x14ac:dyDescent="0.25">
      <c r="A12" s="265" t="s">
        <v>12</v>
      </c>
      <c r="B12" s="124" t="s">
        <v>13</v>
      </c>
      <c r="C12" s="267" t="s">
        <v>16</v>
      </c>
      <c r="D12" s="269" t="s">
        <v>17</v>
      </c>
      <c r="E12" s="267" t="s">
        <v>18</v>
      </c>
      <c r="F12" s="269" t="s">
        <v>19</v>
      </c>
      <c r="G12" s="269">
        <v>4</v>
      </c>
      <c r="H12" s="269">
        <v>3</v>
      </c>
      <c r="I12" s="269">
        <v>2</v>
      </c>
      <c r="J12" s="269">
        <v>1</v>
      </c>
      <c r="K12" s="269">
        <v>0</v>
      </c>
      <c r="L12" s="279" t="s">
        <v>20</v>
      </c>
      <c r="M12" s="275">
        <v>0</v>
      </c>
      <c r="N12" s="277">
        <v>0</v>
      </c>
      <c r="O12" s="277">
        <v>5</v>
      </c>
      <c r="P12" s="271">
        <v>0</v>
      </c>
      <c r="Q12" s="273">
        <v>0</v>
      </c>
      <c r="R12" s="273">
        <v>5</v>
      </c>
      <c r="S12" s="275">
        <v>0</v>
      </c>
      <c r="T12" s="277">
        <v>0</v>
      </c>
      <c r="U12" s="277">
        <v>5</v>
      </c>
      <c r="V12" s="369">
        <v>0</v>
      </c>
      <c r="W12" s="371">
        <v>0</v>
      </c>
      <c r="X12" s="373">
        <v>5</v>
      </c>
      <c r="Y12" s="422">
        <v>0</v>
      </c>
      <c r="Z12" s="423">
        <v>0</v>
      </c>
      <c r="AA12" s="424">
        <v>5</v>
      </c>
      <c r="AB12" s="413">
        <f>(R12+U12+X12+O12+AA12)/5</f>
        <v>5</v>
      </c>
    </row>
    <row r="13" spans="1:28" ht="19.5" customHeight="1" x14ac:dyDescent="0.25">
      <c r="A13" s="265"/>
      <c r="B13" s="124" t="s">
        <v>14</v>
      </c>
      <c r="C13" s="267"/>
      <c r="D13" s="269"/>
      <c r="E13" s="267"/>
      <c r="F13" s="269"/>
      <c r="G13" s="269"/>
      <c r="H13" s="269"/>
      <c r="I13" s="269"/>
      <c r="J13" s="269"/>
      <c r="K13" s="269"/>
      <c r="L13" s="279"/>
      <c r="M13" s="275"/>
      <c r="N13" s="277"/>
      <c r="O13" s="277"/>
      <c r="P13" s="271"/>
      <c r="Q13" s="273"/>
      <c r="R13" s="273"/>
      <c r="S13" s="275"/>
      <c r="T13" s="277"/>
      <c r="U13" s="277"/>
      <c r="V13" s="369"/>
      <c r="W13" s="371"/>
      <c r="X13" s="373"/>
      <c r="Y13" s="275"/>
      <c r="Z13" s="277"/>
      <c r="AA13" s="304"/>
      <c r="AB13" s="414"/>
    </row>
    <row r="14" spans="1:28" ht="24" customHeight="1" thickBot="1" x14ac:dyDescent="0.3">
      <c r="A14" s="266"/>
      <c r="B14" s="125" t="s">
        <v>15</v>
      </c>
      <c r="C14" s="268"/>
      <c r="D14" s="270"/>
      <c r="E14" s="268"/>
      <c r="F14" s="270"/>
      <c r="G14" s="270"/>
      <c r="H14" s="270"/>
      <c r="I14" s="270"/>
      <c r="J14" s="270"/>
      <c r="K14" s="270"/>
      <c r="L14" s="280"/>
      <c r="M14" s="276"/>
      <c r="N14" s="278"/>
      <c r="O14" s="278"/>
      <c r="P14" s="272"/>
      <c r="Q14" s="274"/>
      <c r="R14" s="274"/>
      <c r="S14" s="276"/>
      <c r="T14" s="278"/>
      <c r="U14" s="278"/>
      <c r="V14" s="370"/>
      <c r="W14" s="372"/>
      <c r="X14" s="374"/>
      <c r="Y14" s="276"/>
      <c r="Z14" s="278"/>
      <c r="AA14" s="303"/>
      <c r="AB14" s="414"/>
    </row>
    <row r="15" spans="1:28" ht="25.5" customHeight="1" x14ac:dyDescent="0.25">
      <c r="A15" s="288" t="s">
        <v>21</v>
      </c>
      <c r="B15" s="124" t="s">
        <v>22</v>
      </c>
      <c r="C15" s="124" t="s">
        <v>23</v>
      </c>
      <c r="D15" s="289" t="s">
        <v>28</v>
      </c>
      <c r="E15" s="290" t="s">
        <v>29</v>
      </c>
      <c r="F15" s="289" t="s">
        <v>30</v>
      </c>
      <c r="G15" s="289" t="s">
        <v>31</v>
      </c>
      <c r="H15" s="289" t="s">
        <v>32</v>
      </c>
      <c r="I15" s="289" t="s">
        <v>33</v>
      </c>
      <c r="J15" s="313" t="s">
        <v>289</v>
      </c>
      <c r="K15" s="289" t="s">
        <v>34</v>
      </c>
      <c r="L15" s="281" t="s">
        <v>35</v>
      </c>
      <c r="M15" s="59">
        <v>0</v>
      </c>
      <c r="N15" s="60">
        <f>M15/M16*100</f>
        <v>0</v>
      </c>
      <c r="O15" s="61">
        <v>5</v>
      </c>
      <c r="P15" s="184">
        <v>0</v>
      </c>
      <c r="Q15" s="185">
        <f>P15/P16*100</f>
        <v>0</v>
      </c>
      <c r="R15" s="186">
        <v>5</v>
      </c>
      <c r="S15" s="62">
        <v>0</v>
      </c>
      <c r="T15" s="60">
        <f>S15/S16*100</f>
        <v>0</v>
      </c>
      <c r="U15" s="63">
        <v>5</v>
      </c>
      <c r="V15" s="216">
        <v>0</v>
      </c>
      <c r="W15" s="217">
        <f>V15/V16*100</f>
        <v>0</v>
      </c>
      <c r="X15" s="218">
        <v>5</v>
      </c>
      <c r="Y15" s="65">
        <v>0</v>
      </c>
      <c r="Z15" s="105">
        <v>0</v>
      </c>
      <c r="AA15" s="104">
        <v>5</v>
      </c>
      <c r="AB15" s="415">
        <f>(O15+R15+U15+X15+AA15)/5</f>
        <v>5</v>
      </c>
    </row>
    <row r="16" spans="1:28" ht="153" customHeight="1" x14ac:dyDescent="0.25">
      <c r="A16" s="265"/>
      <c r="B16" s="124" t="s">
        <v>14</v>
      </c>
      <c r="C16" s="124" t="s">
        <v>24</v>
      </c>
      <c r="D16" s="269"/>
      <c r="E16" s="267"/>
      <c r="F16" s="269"/>
      <c r="G16" s="269"/>
      <c r="H16" s="269"/>
      <c r="I16" s="269"/>
      <c r="J16" s="314"/>
      <c r="K16" s="269"/>
      <c r="L16" s="279"/>
      <c r="M16" s="282">
        <v>22</v>
      </c>
      <c r="N16" s="285"/>
      <c r="O16" s="305"/>
      <c r="P16" s="308">
        <v>18</v>
      </c>
      <c r="Q16" s="309"/>
      <c r="R16" s="298"/>
      <c r="S16" s="311">
        <v>12</v>
      </c>
      <c r="T16" s="291"/>
      <c r="U16" s="302"/>
      <c r="V16" s="375">
        <v>17</v>
      </c>
      <c r="W16" s="376"/>
      <c r="X16" s="381"/>
      <c r="Y16" s="425">
        <v>20</v>
      </c>
      <c r="Z16" s="427"/>
      <c r="AA16" s="429"/>
      <c r="AB16" s="415"/>
    </row>
    <row r="17" spans="1:28" ht="57" customHeight="1" x14ac:dyDescent="0.25">
      <c r="A17" s="265"/>
      <c r="B17" s="124" t="s">
        <v>15</v>
      </c>
      <c r="C17" s="124" t="s">
        <v>25</v>
      </c>
      <c r="D17" s="269"/>
      <c r="E17" s="267"/>
      <c r="F17" s="269"/>
      <c r="G17" s="269"/>
      <c r="H17" s="269"/>
      <c r="I17" s="269"/>
      <c r="J17" s="314"/>
      <c r="K17" s="269"/>
      <c r="L17" s="279"/>
      <c r="M17" s="283"/>
      <c r="N17" s="286"/>
      <c r="O17" s="306"/>
      <c r="P17" s="271"/>
      <c r="Q17" s="273"/>
      <c r="R17" s="310"/>
      <c r="S17" s="275"/>
      <c r="T17" s="277"/>
      <c r="U17" s="304"/>
      <c r="V17" s="369"/>
      <c r="W17" s="371"/>
      <c r="X17" s="382"/>
      <c r="Y17" s="425"/>
      <c r="Z17" s="427"/>
      <c r="AA17" s="429"/>
      <c r="AB17" s="415"/>
    </row>
    <row r="18" spans="1:28" ht="36" customHeight="1" x14ac:dyDescent="0.25">
      <c r="A18" s="265"/>
      <c r="B18" s="54"/>
      <c r="C18" s="124" t="s">
        <v>26</v>
      </c>
      <c r="D18" s="269"/>
      <c r="E18" s="267"/>
      <c r="F18" s="269"/>
      <c r="G18" s="269"/>
      <c r="H18" s="269"/>
      <c r="I18" s="269"/>
      <c r="J18" s="314"/>
      <c r="K18" s="269"/>
      <c r="L18" s="279"/>
      <c r="M18" s="283"/>
      <c r="N18" s="286"/>
      <c r="O18" s="306"/>
      <c r="P18" s="271"/>
      <c r="Q18" s="273"/>
      <c r="R18" s="310"/>
      <c r="S18" s="275"/>
      <c r="T18" s="277"/>
      <c r="U18" s="304"/>
      <c r="V18" s="369"/>
      <c r="W18" s="371"/>
      <c r="X18" s="382"/>
      <c r="Y18" s="425"/>
      <c r="Z18" s="427"/>
      <c r="AA18" s="429"/>
      <c r="AB18" s="415"/>
    </row>
    <row r="19" spans="1:28" ht="92.25" customHeight="1" thickBot="1" x14ac:dyDescent="0.3">
      <c r="A19" s="266"/>
      <c r="B19" s="51"/>
      <c r="C19" s="125" t="s">
        <v>27</v>
      </c>
      <c r="D19" s="270"/>
      <c r="E19" s="268"/>
      <c r="F19" s="270"/>
      <c r="G19" s="270"/>
      <c r="H19" s="270"/>
      <c r="I19" s="270"/>
      <c r="J19" s="315"/>
      <c r="K19" s="270"/>
      <c r="L19" s="280"/>
      <c r="M19" s="284"/>
      <c r="N19" s="287"/>
      <c r="O19" s="307"/>
      <c r="P19" s="272"/>
      <c r="Q19" s="274"/>
      <c r="R19" s="299"/>
      <c r="S19" s="276"/>
      <c r="T19" s="278"/>
      <c r="U19" s="303"/>
      <c r="V19" s="370"/>
      <c r="W19" s="372"/>
      <c r="X19" s="383"/>
      <c r="Y19" s="426"/>
      <c r="Z19" s="428"/>
      <c r="AA19" s="430"/>
      <c r="AB19" s="415"/>
    </row>
    <row r="20" spans="1:28" ht="122.25" customHeight="1" x14ac:dyDescent="0.25">
      <c r="A20" s="288" t="s">
        <v>36</v>
      </c>
      <c r="B20" s="124" t="s">
        <v>37</v>
      </c>
      <c r="C20" s="290" t="s">
        <v>283</v>
      </c>
      <c r="D20" s="289" t="s">
        <v>282</v>
      </c>
      <c r="E20" s="290" t="s">
        <v>39</v>
      </c>
      <c r="F20" s="289" t="s">
        <v>40</v>
      </c>
      <c r="G20" s="313" t="s">
        <v>285</v>
      </c>
      <c r="H20" s="289" t="s">
        <v>41</v>
      </c>
      <c r="I20" s="289" t="s">
        <v>42</v>
      </c>
      <c r="J20" s="289" t="s">
        <v>43</v>
      </c>
      <c r="K20" s="289" t="s">
        <v>44</v>
      </c>
      <c r="L20" s="281"/>
      <c r="M20" s="106">
        <v>33627.699999999997</v>
      </c>
      <c r="N20" s="108">
        <f>100*M20/M21</f>
        <v>12.721766566287849</v>
      </c>
      <c r="O20" s="63">
        <v>1</v>
      </c>
      <c r="P20" s="187">
        <v>2092793.2</v>
      </c>
      <c r="Q20" s="188">
        <f>100*P20/P21</f>
        <v>99.223589954147812</v>
      </c>
      <c r="R20" s="186">
        <v>5</v>
      </c>
      <c r="S20" s="106">
        <v>1143130.5</v>
      </c>
      <c r="T20" s="107">
        <f>100*S20/S21</f>
        <v>100</v>
      </c>
      <c r="U20" s="63">
        <v>5</v>
      </c>
      <c r="V20" s="219">
        <v>1031769.4</v>
      </c>
      <c r="W20" s="220">
        <f>100*V20/V21</f>
        <v>90.690714922097555</v>
      </c>
      <c r="X20" s="221">
        <v>5</v>
      </c>
      <c r="Y20" s="128">
        <v>238300.5</v>
      </c>
      <c r="Z20" s="129">
        <f>100*Y20/Y21</f>
        <v>98.375588373953605</v>
      </c>
      <c r="AA20" s="130">
        <v>5</v>
      </c>
      <c r="AB20" s="414">
        <f>(R20+U20+X20+O20+AA20)/5</f>
        <v>4.2</v>
      </c>
    </row>
    <row r="21" spans="1:28" ht="46.5" customHeight="1" x14ac:dyDescent="0.25">
      <c r="A21" s="265"/>
      <c r="B21" s="124" t="s">
        <v>14</v>
      </c>
      <c r="C21" s="312"/>
      <c r="D21" s="269"/>
      <c r="E21" s="267"/>
      <c r="F21" s="269"/>
      <c r="G21" s="314"/>
      <c r="H21" s="269"/>
      <c r="I21" s="269"/>
      <c r="J21" s="269"/>
      <c r="K21" s="269"/>
      <c r="L21" s="279"/>
      <c r="M21" s="300">
        <v>264332</v>
      </c>
      <c r="N21" s="292"/>
      <c r="O21" s="302"/>
      <c r="P21" s="294">
        <v>2109169</v>
      </c>
      <c r="Q21" s="296"/>
      <c r="R21" s="298"/>
      <c r="S21" s="300">
        <v>1143130.5</v>
      </c>
      <c r="T21" s="292"/>
      <c r="U21" s="302"/>
      <c r="V21" s="437">
        <v>1137679.2</v>
      </c>
      <c r="W21" s="386"/>
      <c r="X21" s="393"/>
      <c r="Y21" s="431">
        <v>242235.4</v>
      </c>
      <c r="Z21" s="433"/>
      <c r="AA21" s="435"/>
      <c r="AB21" s="414"/>
    </row>
    <row r="22" spans="1:28" ht="144" customHeight="1" thickBot="1" x14ac:dyDescent="0.3">
      <c r="A22" s="266"/>
      <c r="B22" s="125" t="s">
        <v>15</v>
      </c>
      <c r="C22" s="125" t="s">
        <v>38</v>
      </c>
      <c r="D22" s="270"/>
      <c r="E22" s="268"/>
      <c r="F22" s="270"/>
      <c r="G22" s="315"/>
      <c r="H22" s="270"/>
      <c r="I22" s="270"/>
      <c r="J22" s="270"/>
      <c r="K22" s="270"/>
      <c r="L22" s="280"/>
      <c r="M22" s="301"/>
      <c r="N22" s="293"/>
      <c r="O22" s="303"/>
      <c r="P22" s="295"/>
      <c r="Q22" s="297"/>
      <c r="R22" s="299"/>
      <c r="S22" s="301"/>
      <c r="T22" s="293"/>
      <c r="U22" s="303"/>
      <c r="V22" s="438"/>
      <c r="W22" s="387"/>
      <c r="X22" s="374"/>
      <c r="Y22" s="432"/>
      <c r="Z22" s="434"/>
      <c r="AA22" s="436"/>
      <c r="AB22" s="414"/>
    </row>
    <row r="23" spans="1:28" ht="46.5" customHeight="1" x14ac:dyDescent="0.25">
      <c r="A23" s="288" t="s">
        <v>45</v>
      </c>
      <c r="B23" s="124" t="s">
        <v>46</v>
      </c>
      <c r="C23" s="124" t="s">
        <v>47</v>
      </c>
      <c r="D23" s="289" t="s">
        <v>28</v>
      </c>
      <c r="E23" s="290" t="s">
        <v>50</v>
      </c>
      <c r="F23" s="289" t="s">
        <v>51</v>
      </c>
      <c r="G23" s="289" t="s">
        <v>43</v>
      </c>
      <c r="H23" s="289" t="s">
        <v>42</v>
      </c>
      <c r="I23" s="289" t="s">
        <v>41</v>
      </c>
      <c r="J23" s="313" t="s">
        <v>285</v>
      </c>
      <c r="K23" s="289" t="s">
        <v>40</v>
      </c>
      <c r="L23" s="281"/>
      <c r="M23" s="106">
        <v>2240.3000000000002</v>
      </c>
      <c r="N23" s="107">
        <f>100*(M23/M24)</f>
        <v>2.0303919853758847</v>
      </c>
      <c r="O23" s="63">
        <v>5</v>
      </c>
      <c r="P23" s="187">
        <v>51172.800000000003</v>
      </c>
      <c r="Q23" s="189">
        <f>100*(P23/P24)</f>
        <v>2.6842725447672504</v>
      </c>
      <c r="R23" s="186">
        <v>5</v>
      </c>
      <c r="S23" s="106">
        <v>2390</v>
      </c>
      <c r="T23" s="107">
        <f>100*(S23/S24)</f>
        <v>0.60346677776515301</v>
      </c>
      <c r="U23" s="63">
        <v>4</v>
      </c>
      <c r="V23" s="222">
        <v>48012.4</v>
      </c>
      <c r="W23" s="220">
        <f>100*(V23/V24)</f>
        <v>3.0779018336223674</v>
      </c>
      <c r="X23" s="218">
        <v>5</v>
      </c>
      <c r="Y23" s="106">
        <v>9351.2999999999993</v>
      </c>
      <c r="Z23" s="107">
        <f>100*(Y23/Y24)</f>
        <v>4.8871895563519141</v>
      </c>
      <c r="AA23" s="66">
        <v>5</v>
      </c>
      <c r="AB23" s="414">
        <f>(R23+U23+X23+O23+AA23)/5</f>
        <v>4.8</v>
      </c>
    </row>
    <row r="24" spans="1:28" ht="173.25" customHeight="1" x14ac:dyDescent="0.25">
      <c r="A24" s="265"/>
      <c r="B24" s="124" t="s">
        <v>14</v>
      </c>
      <c r="C24" s="124" t="s">
        <v>48</v>
      </c>
      <c r="D24" s="269"/>
      <c r="E24" s="267"/>
      <c r="F24" s="269"/>
      <c r="G24" s="269"/>
      <c r="H24" s="269"/>
      <c r="I24" s="269"/>
      <c r="J24" s="314"/>
      <c r="K24" s="269"/>
      <c r="L24" s="279"/>
      <c r="M24" s="300">
        <v>110338.3</v>
      </c>
      <c r="N24" s="292"/>
      <c r="O24" s="302"/>
      <c r="P24" s="294">
        <v>1906393.6</v>
      </c>
      <c r="Q24" s="296"/>
      <c r="R24" s="298"/>
      <c r="S24" s="300">
        <v>396045</v>
      </c>
      <c r="T24" s="292"/>
      <c r="U24" s="291"/>
      <c r="V24" s="384">
        <v>1559906.8</v>
      </c>
      <c r="W24" s="386"/>
      <c r="X24" s="381"/>
      <c r="Y24" s="300">
        <v>191343.1</v>
      </c>
      <c r="Z24" s="433"/>
      <c r="AA24" s="435"/>
      <c r="AB24" s="414"/>
    </row>
    <row r="25" spans="1:28" ht="108.75" customHeight="1" thickBot="1" x14ac:dyDescent="0.3">
      <c r="A25" s="266"/>
      <c r="B25" s="125" t="s">
        <v>15</v>
      </c>
      <c r="C25" s="125" t="s">
        <v>49</v>
      </c>
      <c r="D25" s="270"/>
      <c r="E25" s="268"/>
      <c r="F25" s="270"/>
      <c r="G25" s="270"/>
      <c r="H25" s="270"/>
      <c r="I25" s="270"/>
      <c r="J25" s="315"/>
      <c r="K25" s="270"/>
      <c r="L25" s="280"/>
      <c r="M25" s="301"/>
      <c r="N25" s="293"/>
      <c r="O25" s="303"/>
      <c r="P25" s="295"/>
      <c r="Q25" s="297"/>
      <c r="R25" s="299"/>
      <c r="S25" s="301"/>
      <c r="T25" s="293"/>
      <c r="U25" s="278"/>
      <c r="V25" s="385"/>
      <c r="W25" s="387"/>
      <c r="X25" s="383"/>
      <c r="Y25" s="301"/>
      <c r="Z25" s="434"/>
      <c r="AA25" s="436"/>
      <c r="AB25" s="414"/>
    </row>
    <row r="26" spans="1:28" ht="101.25" customHeight="1" x14ac:dyDescent="0.25">
      <c r="A26" s="316" t="s">
        <v>309</v>
      </c>
      <c r="B26" s="124" t="s">
        <v>52</v>
      </c>
      <c r="C26" s="124" t="s">
        <v>53</v>
      </c>
      <c r="D26" s="289" t="s">
        <v>59</v>
      </c>
      <c r="E26" s="290" t="s">
        <v>60</v>
      </c>
      <c r="F26" s="289" t="s">
        <v>61</v>
      </c>
      <c r="G26" s="289" t="s">
        <v>62</v>
      </c>
      <c r="H26" s="289" t="s">
        <v>63</v>
      </c>
      <c r="I26" s="289" t="s">
        <v>64</v>
      </c>
      <c r="J26" s="289" t="s">
        <v>65</v>
      </c>
      <c r="K26" s="289" t="s">
        <v>66</v>
      </c>
      <c r="L26" s="281" t="s">
        <v>310</v>
      </c>
      <c r="M26" s="62">
        <v>4</v>
      </c>
      <c r="N26" s="63">
        <v>4</v>
      </c>
      <c r="O26" s="63">
        <v>4</v>
      </c>
      <c r="P26" s="184">
        <v>5</v>
      </c>
      <c r="Q26" s="186">
        <v>5</v>
      </c>
      <c r="R26" s="186">
        <v>5</v>
      </c>
      <c r="S26" s="62">
        <v>5</v>
      </c>
      <c r="T26" s="63">
        <v>5</v>
      </c>
      <c r="U26" s="63">
        <v>5</v>
      </c>
      <c r="V26" s="216">
        <v>2</v>
      </c>
      <c r="W26" s="223">
        <v>2</v>
      </c>
      <c r="X26" s="221">
        <v>2</v>
      </c>
      <c r="Y26" s="67">
        <v>4</v>
      </c>
      <c r="Z26" s="64">
        <v>4</v>
      </c>
      <c r="AA26" s="66">
        <v>5</v>
      </c>
      <c r="AB26" s="414">
        <f>(O26+R26+U26+X26+AA26)/5</f>
        <v>4.2</v>
      </c>
    </row>
    <row r="27" spans="1:28" ht="31.5" customHeight="1" x14ac:dyDescent="0.25">
      <c r="A27" s="317"/>
      <c r="B27" s="124" t="s">
        <v>14</v>
      </c>
      <c r="C27" s="124" t="s">
        <v>54</v>
      </c>
      <c r="D27" s="269"/>
      <c r="E27" s="267"/>
      <c r="F27" s="269"/>
      <c r="G27" s="269"/>
      <c r="H27" s="269"/>
      <c r="I27" s="269"/>
      <c r="J27" s="269"/>
      <c r="K27" s="269"/>
      <c r="L27" s="279"/>
      <c r="M27" s="311"/>
      <c r="N27" s="291"/>
      <c r="O27" s="302"/>
      <c r="P27" s="308"/>
      <c r="Q27" s="309"/>
      <c r="R27" s="298"/>
      <c r="S27" s="311"/>
      <c r="T27" s="291"/>
      <c r="U27" s="302"/>
      <c r="V27" s="375"/>
      <c r="W27" s="376"/>
      <c r="X27" s="393"/>
      <c r="Y27" s="439"/>
      <c r="Z27" s="433"/>
      <c r="AA27" s="435"/>
      <c r="AB27" s="414"/>
    </row>
    <row r="28" spans="1:28" ht="35.25" customHeight="1" x14ac:dyDescent="0.25">
      <c r="A28" s="317"/>
      <c r="B28" s="124" t="s">
        <v>15</v>
      </c>
      <c r="C28" s="124" t="s">
        <v>55</v>
      </c>
      <c r="D28" s="269"/>
      <c r="E28" s="267"/>
      <c r="F28" s="269"/>
      <c r="G28" s="269"/>
      <c r="H28" s="269"/>
      <c r="I28" s="269"/>
      <c r="J28" s="269"/>
      <c r="K28" s="269"/>
      <c r="L28" s="279"/>
      <c r="M28" s="275"/>
      <c r="N28" s="277"/>
      <c r="O28" s="304"/>
      <c r="P28" s="271"/>
      <c r="Q28" s="273"/>
      <c r="R28" s="310"/>
      <c r="S28" s="275"/>
      <c r="T28" s="277"/>
      <c r="U28" s="304"/>
      <c r="V28" s="369"/>
      <c r="W28" s="371"/>
      <c r="X28" s="373"/>
      <c r="Y28" s="440"/>
      <c r="Z28" s="442"/>
      <c r="AA28" s="443"/>
      <c r="AB28" s="414"/>
    </row>
    <row r="29" spans="1:28" ht="59.25" customHeight="1" x14ac:dyDescent="0.25">
      <c r="A29" s="317"/>
      <c r="B29" s="54"/>
      <c r="C29" s="124" t="s">
        <v>56</v>
      </c>
      <c r="D29" s="269"/>
      <c r="E29" s="267"/>
      <c r="F29" s="269"/>
      <c r="G29" s="269"/>
      <c r="H29" s="269"/>
      <c r="I29" s="269"/>
      <c r="J29" s="269"/>
      <c r="K29" s="269"/>
      <c r="L29" s="279"/>
      <c r="M29" s="275"/>
      <c r="N29" s="277"/>
      <c r="O29" s="304"/>
      <c r="P29" s="271"/>
      <c r="Q29" s="273"/>
      <c r="R29" s="310"/>
      <c r="S29" s="275"/>
      <c r="T29" s="277"/>
      <c r="U29" s="304"/>
      <c r="V29" s="369"/>
      <c r="W29" s="371"/>
      <c r="X29" s="373"/>
      <c r="Y29" s="440"/>
      <c r="Z29" s="442"/>
      <c r="AA29" s="443"/>
      <c r="AB29" s="414"/>
    </row>
    <row r="30" spans="1:28" ht="96.75" customHeight="1" x14ac:dyDescent="0.25">
      <c r="A30" s="317"/>
      <c r="B30" s="54"/>
      <c r="C30" s="124" t="s">
        <v>57</v>
      </c>
      <c r="D30" s="269"/>
      <c r="E30" s="267"/>
      <c r="F30" s="269"/>
      <c r="G30" s="269"/>
      <c r="H30" s="269"/>
      <c r="I30" s="269"/>
      <c r="J30" s="269"/>
      <c r="K30" s="269"/>
      <c r="L30" s="279"/>
      <c r="M30" s="275"/>
      <c r="N30" s="277"/>
      <c r="O30" s="304"/>
      <c r="P30" s="271"/>
      <c r="Q30" s="273"/>
      <c r="R30" s="310"/>
      <c r="S30" s="275"/>
      <c r="T30" s="277"/>
      <c r="U30" s="304"/>
      <c r="V30" s="369"/>
      <c r="W30" s="371"/>
      <c r="X30" s="373"/>
      <c r="Y30" s="440"/>
      <c r="Z30" s="442"/>
      <c r="AA30" s="443"/>
      <c r="AB30" s="414"/>
    </row>
    <row r="31" spans="1:28" ht="66.75" customHeight="1" thickBot="1" x14ac:dyDescent="0.3">
      <c r="A31" s="318"/>
      <c r="B31" s="51"/>
      <c r="C31" s="125" t="s">
        <v>58</v>
      </c>
      <c r="D31" s="270"/>
      <c r="E31" s="268"/>
      <c r="F31" s="270"/>
      <c r="G31" s="270"/>
      <c r="H31" s="270"/>
      <c r="I31" s="270"/>
      <c r="J31" s="270"/>
      <c r="K31" s="270"/>
      <c r="L31" s="280"/>
      <c r="M31" s="276"/>
      <c r="N31" s="278"/>
      <c r="O31" s="303"/>
      <c r="P31" s="272"/>
      <c r="Q31" s="274"/>
      <c r="R31" s="299"/>
      <c r="S31" s="276"/>
      <c r="T31" s="278"/>
      <c r="U31" s="303"/>
      <c r="V31" s="370"/>
      <c r="W31" s="372"/>
      <c r="X31" s="374"/>
      <c r="Y31" s="441"/>
      <c r="Z31" s="434"/>
      <c r="AA31" s="436"/>
      <c r="AB31" s="414"/>
    </row>
    <row r="32" spans="1:28" ht="31.5" customHeight="1" x14ac:dyDescent="0.25">
      <c r="A32" s="319" t="s">
        <v>308</v>
      </c>
      <c r="B32" s="124" t="s">
        <v>67</v>
      </c>
      <c r="C32" s="124" t="s">
        <v>68</v>
      </c>
      <c r="D32" s="289" t="s">
        <v>59</v>
      </c>
      <c r="E32" s="290" t="s">
        <v>72</v>
      </c>
      <c r="F32" s="289" t="s">
        <v>73</v>
      </c>
      <c r="G32" s="289" t="s">
        <v>74</v>
      </c>
      <c r="H32" s="289" t="s">
        <v>75</v>
      </c>
      <c r="I32" s="289" t="s">
        <v>76</v>
      </c>
      <c r="J32" s="289" t="s">
        <v>77</v>
      </c>
      <c r="K32" s="289" t="s">
        <v>78</v>
      </c>
      <c r="L32" s="281" t="s">
        <v>79</v>
      </c>
      <c r="M32" s="59">
        <v>2</v>
      </c>
      <c r="N32" s="131">
        <f>M32/M33</f>
        <v>1</v>
      </c>
      <c r="O32" s="61">
        <v>5</v>
      </c>
      <c r="P32" s="190">
        <v>1</v>
      </c>
      <c r="Q32" s="191">
        <f>P32/P33</f>
        <v>2.4390243902439025E-2</v>
      </c>
      <c r="R32" s="192">
        <v>5</v>
      </c>
      <c r="S32" s="59">
        <v>1</v>
      </c>
      <c r="T32" s="131">
        <f>S32/S33</f>
        <v>7.6923076923076927E-2</v>
      </c>
      <c r="U32" s="61">
        <v>5</v>
      </c>
      <c r="V32" s="224">
        <v>5</v>
      </c>
      <c r="W32" s="225">
        <f>V32/V33</f>
        <v>1</v>
      </c>
      <c r="X32" s="226">
        <v>5</v>
      </c>
      <c r="Y32" s="59">
        <v>8</v>
      </c>
      <c r="Z32" s="131">
        <f>Y32/Y33</f>
        <v>2.6666666666666665</v>
      </c>
      <c r="AA32" s="133">
        <v>4</v>
      </c>
      <c r="AB32" s="416">
        <f>(O32+R32+U32+X32+AA32)/5</f>
        <v>4.8</v>
      </c>
    </row>
    <row r="33" spans="1:28" ht="165.75" customHeight="1" x14ac:dyDescent="0.25">
      <c r="A33" s="320"/>
      <c r="B33" s="124" t="s">
        <v>14</v>
      </c>
      <c r="C33" s="124" t="s">
        <v>69</v>
      </c>
      <c r="D33" s="269"/>
      <c r="E33" s="267"/>
      <c r="F33" s="269"/>
      <c r="G33" s="269"/>
      <c r="H33" s="269"/>
      <c r="I33" s="269"/>
      <c r="J33" s="269"/>
      <c r="K33" s="269"/>
      <c r="L33" s="279"/>
      <c r="M33" s="282">
        <v>2</v>
      </c>
      <c r="N33" s="285"/>
      <c r="O33" s="305"/>
      <c r="P33" s="322">
        <v>41</v>
      </c>
      <c r="Q33" s="325"/>
      <c r="R33" s="328"/>
      <c r="S33" s="282">
        <v>13</v>
      </c>
      <c r="T33" s="285"/>
      <c r="U33" s="305"/>
      <c r="V33" s="394">
        <v>5</v>
      </c>
      <c r="W33" s="397"/>
      <c r="X33" s="400"/>
      <c r="Y33" s="282">
        <v>3</v>
      </c>
      <c r="Z33" s="444"/>
      <c r="AA33" s="447"/>
      <c r="AB33" s="416"/>
    </row>
    <row r="34" spans="1:28" ht="34.5" customHeight="1" x14ac:dyDescent="0.25">
      <c r="A34" s="320"/>
      <c r="B34" s="124" t="s">
        <v>15</v>
      </c>
      <c r="C34" s="124" t="s">
        <v>70</v>
      </c>
      <c r="D34" s="269"/>
      <c r="E34" s="267"/>
      <c r="F34" s="269"/>
      <c r="G34" s="269"/>
      <c r="H34" s="269"/>
      <c r="I34" s="269"/>
      <c r="J34" s="269"/>
      <c r="K34" s="269"/>
      <c r="L34" s="279"/>
      <c r="M34" s="283"/>
      <c r="N34" s="286"/>
      <c r="O34" s="306"/>
      <c r="P34" s="323"/>
      <c r="Q34" s="326"/>
      <c r="R34" s="329"/>
      <c r="S34" s="283"/>
      <c r="T34" s="286"/>
      <c r="U34" s="306"/>
      <c r="V34" s="395"/>
      <c r="W34" s="398"/>
      <c r="X34" s="401"/>
      <c r="Y34" s="283"/>
      <c r="Z34" s="445"/>
      <c r="AA34" s="448"/>
      <c r="AB34" s="416"/>
    </row>
    <row r="35" spans="1:28" s="15" customFormat="1" ht="93" customHeight="1" thickBot="1" x14ac:dyDescent="0.3">
      <c r="A35" s="321"/>
      <c r="B35" s="68"/>
      <c r="C35" s="69" t="s">
        <v>71</v>
      </c>
      <c r="D35" s="270"/>
      <c r="E35" s="268"/>
      <c r="F35" s="270"/>
      <c r="G35" s="270"/>
      <c r="H35" s="270"/>
      <c r="I35" s="270"/>
      <c r="J35" s="270"/>
      <c r="K35" s="270"/>
      <c r="L35" s="280"/>
      <c r="M35" s="284"/>
      <c r="N35" s="287"/>
      <c r="O35" s="307"/>
      <c r="P35" s="324"/>
      <c r="Q35" s="327"/>
      <c r="R35" s="330"/>
      <c r="S35" s="284"/>
      <c r="T35" s="287"/>
      <c r="U35" s="307"/>
      <c r="V35" s="396"/>
      <c r="W35" s="399"/>
      <c r="X35" s="402"/>
      <c r="Y35" s="284"/>
      <c r="Z35" s="446"/>
      <c r="AA35" s="449"/>
      <c r="AB35" s="416"/>
    </row>
    <row r="36" spans="1:28" ht="27" customHeight="1" x14ac:dyDescent="0.25">
      <c r="A36" s="288" t="s">
        <v>80</v>
      </c>
      <c r="B36" s="124" t="s">
        <v>81</v>
      </c>
      <c r="C36" s="124" t="s">
        <v>82</v>
      </c>
      <c r="D36" s="289" t="s">
        <v>28</v>
      </c>
      <c r="E36" s="290" t="s">
        <v>18</v>
      </c>
      <c r="F36" s="289" t="s">
        <v>85</v>
      </c>
      <c r="G36" s="289" t="s">
        <v>86</v>
      </c>
      <c r="H36" s="313" t="s">
        <v>290</v>
      </c>
      <c r="I36" s="313" t="s">
        <v>291</v>
      </c>
      <c r="J36" s="289" t="s">
        <v>34</v>
      </c>
      <c r="K36" s="289">
        <v>0</v>
      </c>
      <c r="L36" s="281" t="s">
        <v>87</v>
      </c>
      <c r="M36" s="106">
        <v>402.8</v>
      </c>
      <c r="N36" s="107">
        <f>100*M36/M37</f>
        <v>0.36505909552711979</v>
      </c>
      <c r="O36" s="63">
        <v>4</v>
      </c>
      <c r="P36" s="187">
        <v>9.6</v>
      </c>
      <c r="Q36" s="189">
        <f>100*P36/P37</f>
        <v>5.0356862297481488E-4</v>
      </c>
      <c r="R36" s="186">
        <v>5</v>
      </c>
      <c r="S36" s="106">
        <v>274.39999999999998</v>
      </c>
      <c r="T36" s="134">
        <f>100*S36/S37</f>
        <v>6.9285055991112107E-2</v>
      </c>
      <c r="U36" s="63">
        <v>4</v>
      </c>
      <c r="V36" s="222">
        <v>2456.8000000000002</v>
      </c>
      <c r="W36" s="220">
        <f>100*V36/V37</f>
        <v>0.15749658889877269</v>
      </c>
      <c r="X36" s="218">
        <v>4</v>
      </c>
      <c r="Y36" s="62">
        <v>739.6</v>
      </c>
      <c r="Z36" s="107">
        <f>100*Y36/Y37</f>
        <v>0.38653079206932467</v>
      </c>
      <c r="AA36" s="66">
        <v>4</v>
      </c>
      <c r="AB36" s="414">
        <f>(R36+U36+X36+O36+AA36)/5</f>
        <v>4.2</v>
      </c>
    </row>
    <row r="37" spans="1:28" ht="181.5" customHeight="1" x14ac:dyDescent="0.25">
      <c r="A37" s="265"/>
      <c r="B37" s="124" t="s">
        <v>14</v>
      </c>
      <c r="C37" s="124" t="s">
        <v>83</v>
      </c>
      <c r="D37" s="269"/>
      <c r="E37" s="267"/>
      <c r="F37" s="269"/>
      <c r="G37" s="269"/>
      <c r="H37" s="314"/>
      <c r="I37" s="314"/>
      <c r="J37" s="269"/>
      <c r="K37" s="269"/>
      <c r="L37" s="279"/>
      <c r="M37" s="331">
        <f>M24</f>
        <v>110338.3</v>
      </c>
      <c r="N37" s="291"/>
      <c r="O37" s="302"/>
      <c r="P37" s="333">
        <f>P24</f>
        <v>1906393.6</v>
      </c>
      <c r="Q37" s="309"/>
      <c r="R37" s="298"/>
      <c r="S37" s="331">
        <f>S24</f>
        <v>396045</v>
      </c>
      <c r="T37" s="291"/>
      <c r="U37" s="302"/>
      <c r="V37" s="391">
        <f>V24</f>
        <v>1559906.8</v>
      </c>
      <c r="W37" s="376"/>
      <c r="X37" s="381"/>
      <c r="Y37" s="311">
        <f>Y24</f>
        <v>191343.1</v>
      </c>
      <c r="Z37" s="433"/>
      <c r="AA37" s="435"/>
      <c r="AB37" s="414"/>
    </row>
    <row r="38" spans="1:28" ht="67.5" customHeight="1" thickBot="1" x14ac:dyDescent="0.3">
      <c r="A38" s="266"/>
      <c r="B38" s="125" t="s">
        <v>15</v>
      </c>
      <c r="C38" s="125" t="s">
        <v>84</v>
      </c>
      <c r="D38" s="270"/>
      <c r="E38" s="268"/>
      <c r="F38" s="270"/>
      <c r="G38" s="270"/>
      <c r="H38" s="315"/>
      <c r="I38" s="315"/>
      <c r="J38" s="270"/>
      <c r="K38" s="270"/>
      <c r="L38" s="280"/>
      <c r="M38" s="332"/>
      <c r="N38" s="278"/>
      <c r="O38" s="303"/>
      <c r="P38" s="334"/>
      <c r="Q38" s="274"/>
      <c r="R38" s="299"/>
      <c r="S38" s="332"/>
      <c r="T38" s="278"/>
      <c r="U38" s="303"/>
      <c r="V38" s="392"/>
      <c r="W38" s="372"/>
      <c r="X38" s="383"/>
      <c r="Y38" s="276"/>
      <c r="Z38" s="434"/>
      <c r="AA38" s="436"/>
      <c r="AB38" s="414"/>
    </row>
    <row r="39" spans="1:28" ht="45" customHeight="1" x14ac:dyDescent="0.25">
      <c r="A39" s="288" t="s">
        <v>88</v>
      </c>
      <c r="B39" s="124" t="s">
        <v>89</v>
      </c>
      <c r="C39" s="290" t="s">
        <v>90</v>
      </c>
      <c r="D39" s="289" t="s">
        <v>59</v>
      </c>
      <c r="E39" s="290" t="s">
        <v>91</v>
      </c>
      <c r="F39" s="289" t="s">
        <v>92</v>
      </c>
      <c r="G39" s="289">
        <v>2</v>
      </c>
      <c r="H39" s="289"/>
      <c r="I39" s="289">
        <v>1</v>
      </c>
      <c r="J39" s="289"/>
      <c r="K39" s="289">
        <v>0</v>
      </c>
      <c r="L39" s="281" t="s">
        <v>93</v>
      </c>
      <c r="M39" s="62">
        <v>0</v>
      </c>
      <c r="N39" s="63">
        <v>0</v>
      </c>
      <c r="O39" s="63">
        <v>5</v>
      </c>
      <c r="P39" s="184">
        <v>0</v>
      </c>
      <c r="Q39" s="186">
        <v>0</v>
      </c>
      <c r="R39" s="186">
        <v>5</v>
      </c>
      <c r="S39" s="62">
        <v>0</v>
      </c>
      <c r="T39" s="63">
        <v>0</v>
      </c>
      <c r="U39" s="63">
        <v>5</v>
      </c>
      <c r="V39" s="216">
        <v>0</v>
      </c>
      <c r="W39" s="223">
        <v>0</v>
      </c>
      <c r="X39" s="218">
        <v>5</v>
      </c>
      <c r="Y39" s="102">
        <v>0</v>
      </c>
      <c r="Z39" s="103">
        <v>0</v>
      </c>
      <c r="AA39" s="104">
        <v>5</v>
      </c>
      <c r="AB39" s="414">
        <f>(R39+U39+X39+O39+AA39)/5</f>
        <v>5</v>
      </c>
    </row>
    <row r="40" spans="1:28" ht="19.5" customHeight="1" x14ac:dyDescent="0.25">
      <c r="A40" s="265"/>
      <c r="B40" s="124" t="s">
        <v>14</v>
      </c>
      <c r="C40" s="267"/>
      <c r="D40" s="269"/>
      <c r="E40" s="267"/>
      <c r="F40" s="269"/>
      <c r="G40" s="269"/>
      <c r="H40" s="269"/>
      <c r="I40" s="269"/>
      <c r="J40" s="269"/>
      <c r="K40" s="269"/>
      <c r="L40" s="279"/>
      <c r="M40" s="311"/>
      <c r="N40" s="291"/>
      <c r="O40" s="302"/>
      <c r="P40" s="308"/>
      <c r="Q40" s="309"/>
      <c r="R40" s="298"/>
      <c r="S40" s="311"/>
      <c r="T40" s="291"/>
      <c r="U40" s="302"/>
      <c r="V40" s="375"/>
      <c r="W40" s="376"/>
      <c r="X40" s="381"/>
      <c r="Y40" s="439"/>
      <c r="Z40" s="433"/>
      <c r="AA40" s="435"/>
      <c r="AB40" s="414"/>
    </row>
    <row r="41" spans="1:28" ht="21.75" customHeight="1" thickBot="1" x14ac:dyDescent="0.3">
      <c r="A41" s="266"/>
      <c r="B41" s="125" t="s">
        <v>15</v>
      </c>
      <c r="C41" s="268"/>
      <c r="D41" s="270"/>
      <c r="E41" s="268"/>
      <c r="F41" s="270"/>
      <c r="G41" s="270"/>
      <c r="H41" s="270"/>
      <c r="I41" s="270"/>
      <c r="J41" s="270"/>
      <c r="K41" s="270"/>
      <c r="L41" s="280"/>
      <c r="M41" s="276"/>
      <c r="N41" s="278"/>
      <c r="O41" s="303"/>
      <c r="P41" s="272"/>
      <c r="Q41" s="274"/>
      <c r="R41" s="299"/>
      <c r="S41" s="276"/>
      <c r="T41" s="278"/>
      <c r="U41" s="303"/>
      <c r="V41" s="370"/>
      <c r="W41" s="372"/>
      <c r="X41" s="383"/>
      <c r="Y41" s="441"/>
      <c r="Z41" s="434"/>
      <c r="AA41" s="436"/>
      <c r="AB41" s="414"/>
    </row>
    <row r="42" spans="1:28" ht="66.75" customHeight="1" x14ac:dyDescent="0.25">
      <c r="A42" s="288" t="s">
        <v>94</v>
      </c>
      <c r="B42" s="124" t="s">
        <v>95</v>
      </c>
      <c r="C42" s="290" t="s">
        <v>284</v>
      </c>
      <c r="D42" s="289" t="s">
        <v>28</v>
      </c>
      <c r="E42" s="290" t="s">
        <v>97</v>
      </c>
      <c r="F42" s="289" t="s">
        <v>30</v>
      </c>
      <c r="G42" s="289" t="s">
        <v>31</v>
      </c>
      <c r="H42" s="289" t="s">
        <v>98</v>
      </c>
      <c r="I42" s="313" t="s">
        <v>285</v>
      </c>
      <c r="J42" s="313" t="s">
        <v>291</v>
      </c>
      <c r="K42" s="289" t="s">
        <v>99</v>
      </c>
      <c r="L42" s="281" t="s">
        <v>100</v>
      </c>
      <c r="M42" s="106">
        <v>3047.8</v>
      </c>
      <c r="N42" s="107">
        <f>(M42-M43)/M42*100</f>
        <v>11.726491239582652</v>
      </c>
      <c r="O42" s="63">
        <v>3</v>
      </c>
      <c r="P42" s="187">
        <v>0</v>
      </c>
      <c r="Q42" s="189">
        <v>0</v>
      </c>
      <c r="R42" s="186">
        <v>5</v>
      </c>
      <c r="S42" s="135">
        <v>0</v>
      </c>
      <c r="T42" s="107">
        <v>0</v>
      </c>
      <c r="U42" s="63">
        <v>5</v>
      </c>
      <c r="V42" s="222">
        <v>0</v>
      </c>
      <c r="W42" s="220">
        <v>0</v>
      </c>
      <c r="X42" s="218">
        <v>5</v>
      </c>
      <c r="Y42" s="106">
        <v>1766.3</v>
      </c>
      <c r="Z42" s="107">
        <f>(Y42-Y43)/Y42*100</f>
        <v>20.834512823416183</v>
      </c>
      <c r="AA42" s="66">
        <v>2</v>
      </c>
      <c r="AB42" s="414">
        <f>(R42+U42+X42+O42+AA42)/5</f>
        <v>4</v>
      </c>
    </row>
    <row r="43" spans="1:28" x14ac:dyDescent="0.25">
      <c r="A43" s="265"/>
      <c r="B43" s="124" t="s">
        <v>14</v>
      </c>
      <c r="C43" s="312"/>
      <c r="D43" s="269"/>
      <c r="E43" s="267"/>
      <c r="F43" s="269"/>
      <c r="G43" s="269"/>
      <c r="H43" s="269"/>
      <c r="I43" s="314"/>
      <c r="J43" s="314"/>
      <c r="K43" s="269"/>
      <c r="L43" s="279"/>
      <c r="M43" s="331">
        <v>2690.4</v>
      </c>
      <c r="N43" s="291"/>
      <c r="O43" s="302"/>
      <c r="P43" s="335">
        <v>0</v>
      </c>
      <c r="Q43" s="309"/>
      <c r="R43" s="298"/>
      <c r="S43" s="405">
        <v>0</v>
      </c>
      <c r="T43" s="291"/>
      <c r="U43" s="302"/>
      <c r="V43" s="391">
        <v>0</v>
      </c>
      <c r="W43" s="376"/>
      <c r="X43" s="381"/>
      <c r="Y43" s="331">
        <v>1398.3</v>
      </c>
      <c r="Z43" s="433"/>
      <c r="AA43" s="435"/>
      <c r="AB43" s="414"/>
    </row>
    <row r="44" spans="1:28" ht="45" customHeight="1" thickBot="1" x14ac:dyDescent="0.3">
      <c r="A44" s="266"/>
      <c r="B44" s="125" t="s">
        <v>15</v>
      </c>
      <c r="C44" s="125" t="s">
        <v>96</v>
      </c>
      <c r="D44" s="270"/>
      <c r="E44" s="268"/>
      <c r="F44" s="270"/>
      <c r="G44" s="270"/>
      <c r="H44" s="270"/>
      <c r="I44" s="315"/>
      <c r="J44" s="315"/>
      <c r="K44" s="270"/>
      <c r="L44" s="280"/>
      <c r="M44" s="332"/>
      <c r="N44" s="278"/>
      <c r="O44" s="303"/>
      <c r="P44" s="336"/>
      <c r="Q44" s="274"/>
      <c r="R44" s="299"/>
      <c r="S44" s="406"/>
      <c r="T44" s="278"/>
      <c r="U44" s="303"/>
      <c r="V44" s="392"/>
      <c r="W44" s="372"/>
      <c r="X44" s="383"/>
      <c r="Y44" s="332"/>
      <c r="Z44" s="434"/>
      <c r="AA44" s="436"/>
      <c r="AB44" s="414"/>
    </row>
    <row r="45" spans="1:28" ht="171" customHeight="1" x14ac:dyDescent="0.25">
      <c r="A45" s="319" t="s">
        <v>311</v>
      </c>
      <c r="B45" s="124" t="s">
        <v>101</v>
      </c>
      <c r="C45" s="290" t="s">
        <v>102</v>
      </c>
      <c r="D45" s="289" t="s">
        <v>17</v>
      </c>
      <c r="E45" s="290" t="s">
        <v>18</v>
      </c>
      <c r="F45" s="289" t="s">
        <v>19</v>
      </c>
      <c r="G45" s="289">
        <v>4</v>
      </c>
      <c r="H45" s="289">
        <v>3</v>
      </c>
      <c r="I45" s="289">
        <v>2</v>
      </c>
      <c r="J45" s="289">
        <v>1</v>
      </c>
      <c r="K45" s="289">
        <v>0</v>
      </c>
      <c r="L45" s="281"/>
      <c r="M45" s="72">
        <v>0</v>
      </c>
      <c r="N45" s="72">
        <v>0</v>
      </c>
      <c r="O45" s="72">
        <v>5</v>
      </c>
      <c r="P45" s="193">
        <v>0</v>
      </c>
      <c r="Q45" s="193">
        <v>0</v>
      </c>
      <c r="R45" s="193">
        <v>5</v>
      </c>
      <c r="S45" s="72">
        <v>0</v>
      </c>
      <c r="T45" s="72">
        <v>0</v>
      </c>
      <c r="U45" s="110">
        <v>5</v>
      </c>
      <c r="V45" s="216">
        <v>0</v>
      </c>
      <c r="W45" s="223">
        <v>0</v>
      </c>
      <c r="X45" s="221">
        <v>5</v>
      </c>
      <c r="Y45" s="67">
        <v>0</v>
      </c>
      <c r="Z45" s="64">
        <v>0</v>
      </c>
      <c r="AA45" s="66">
        <v>5</v>
      </c>
      <c r="AB45" s="414">
        <f>(X45+O45+R45+AA45)/4</f>
        <v>5</v>
      </c>
    </row>
    <row r="46" spans="1:28" x14ac:dyDescent="0.25">
      <c r="A46" s="320"/>
      <c r="B46" s="124" t="s">
        <v>14</v>
      </c>
      <c r="C46" s="267"/>
      <c r="D46" s="269"/>
      <c r="E46" s="267"/>
      <c r="F46" s="269"/>
      <c r="G46" s="269"/>
      <c r="H46" s="269"/>
      <c r="I46" s="269"/>
      <c r="J46" s="269"/>
      <c r="K46" s="269"/>
      <c r="L46" s="279"/>
      <c r="M46" s="291"/>
      <c r="N46" s="291"/>
      <c r="O46" s="291"/>
      <c r="P46" s="309"/>
      <c r="Q46" s="309"/>
      <c r="R46" s="309"/>
      <c r="S46" s="291"/>
      <c r="T46" s="291"/>
      <c r="U46" s="403"/>
      <c r="V46" s="375"/>
      <c r="W46" s="376"/>
      <c r="X46" s="393"/>
      <c r="Y46" s="439"/>
      <c r="Z46" s="433"/>
      <c r="AA46" s="435"/>
      <c r="AB46" s="414"/>
    </row>
    <row r="47" spans="1:28" ht="15.75" thickBot="1" x14ac:dyDescent="0.3">
      <c r="A47" s="321"/>
      <c r="B47" s="125" t="s">
        <v>15</v>
      </c>
      <c r="C47" s="268"/>
      <c r="D47" s="270"/>
      <c r="E47" s="268"/>
      <c r="F47" s="270"/>
      <c r="G47" s="270"/>
      <c r="H47" s="270"/>
      <c r="I47" s="270"/>
      <c r="J47" s="270"/>
      <c r="K47" s="270"/>
      <c r="L47" s="280"/>
      <c r="M47" s="278"/>
      <c r="N47" s="278"/>
      <c r="O47" s="278"/>
      <c r="P47" s="274"/>
      <c r="Q47" s="274"/>
      <c r="R47" s="274"/>
      <c r="S47" s="278"/>
      <c r="T47" s="278"/>
      <c r="U47" s="404"/>
      <c r="V47" s="370"/>
      <c r="W47" s="372"/>
      <c r="X47" s="374"/>
      <c r="Y47" s="441"/>
      <c r="Z47" s="434"/>
      <c r="AA47" s="436"/>
      <c r="AB47" s="414"/>
    </row>
    <row r="48" spans="1:28" ht="25.5" x14ac:dyDescent="0.25">
      <c r="A48" s="319" t="s">
        <v>312</v>
      </c>
      <c r="B48" s="124" t="s">
        <v>103</v>
      </c>
      <c r="C48" s="124" t="s">
        <v>104</v>
      </c>
      <c r="D48" s="289" t="s">
        <v>28</v>
      </c>
      <c r="E48" s="290" t="s">
        <v>109</v>
      </c>
      <c r="F48" s="289" t="s">
        <v>110</v>
      </c>
      <c r="G48" s="313" t="s">
        <v>292</v>
      </c>
      <c r="H48" s="313" t="s">
        <v>293</v>
      </c>
      <c r="I48" s="313" t="s">
        <v>294</v>
      </c>
      <c r="J48" s="313" t="s">
        <v>295</v>
      </c>
      <c r="K48" s="289" t="s">
        <v>111</v>
      </c>
      <c r="L48" s="281" t="s">
        <v>112</v>
      </c>
      <c r="M48" s="135">
        <v>2049.8000000000002</v>
      </c>
      <c r="N48" s="132">
        <f>100-(M49/M48*100)</f>
        <v>-5.7127524636549936</v>
      </c>
      <c r="O48" s="61">
        <v>5</v>
      </c>
      <c r="P48" s="187">
        <v>2.5</v>
      </c>
      <c r="Q48" s="189">
        <f>100-(P49/P48*100)</f>
        <v>-748</v>
      </c>
      <c r="R48" s="186">
        <v>5</v>
      </c>
      <c r="S48" s="62">
        <v>8016.9</v>
      </c>
      <c r="T48" s="63">
        <v>0</v>
      </c>
      <c r="U48" s="63">
        <v>5</v>
      </c>
      <c r="V48" s="222">
        <v>13846.9</v>
      </c>
      <c r="W48" s="220">
        <f>100-(V49/V48*100)</f>
        <v>14.62926720060085</v>
      </c>
      <c r="X48" s="221">
        <v>1</v>
      </c>
      <c r="Y48" s="67">
        <v>91219.7</v>
      </c>
      <c r="Z48" s="136">
        <f>100-(Y49/Y48*100)</f>
        <v>-17.623934303664669</v>
      </c>
      <c r="AA48" s="66">
        <v>5</v>
      </c>
      <c r="AB48" s="414">
        <f>(O48+R48+X48+AA48)/5</f>
        <v>3.2</v>
      </c>
    </row>
    <row r="49" spans="1:28" ht="21" customHeight="1" x14ac:dyDescent="0.25">
      <c r="A49" s="320"/>
      <c r="B49" s="124" t="s">
        <v>14</v>
      </c>
      <c r="C49" s="124" t="s">
        <v>105</v>
      </c>
      <c r="D49" s="269"/>
      <c r="E49" s="267"/>
      <c r="F49" s="269"/>
      <c r="G49" s="314"/>
      <c r="H49" s="314"/>
      <c r="I49" s="314"/>
      <c r="J49" s="314"/>
      <c r="K49" s="269"/>
      <c r="L49" s="279"/>
      <c r="M49" s="405">
        <v>2166.9</v>
      </c>
      <c r="N49" s="285"/>
      <c r="O49" s="305"/>
      <c r="P49" s="333">
        <v>21.2</v>
      </c>
      <c r="Q49" s="309"/>
      <c r="R49" s="298"/>
      <c r="S49" s="311">
        <v>8016.9</v>
      </c>
      <c r="T49" s="291"/>
      <c r="U49" s="302"/>
      <c r="V49" s="391">
        <v>11821.2</v>
      </c>
      <c r="W49" s="376"/>
      <c r="X49" s="393"/>
      <c r="Y49" s="311">
        <v>107296.2</v>
      </c>
      <c r="Z49" s="433"/>
      <c r="AA49" s="435"/>
      <c r="AB49" s="414"/>
    </row>
    <row r="50" spans="1:28" ht="18.75" customHeight="1" x14ac:dyDescent="0.25">
      <c r="A50" s="320"/>
      <c r="B50" s="124" t="s">
        <v>15</v>
      </c>
      <c r="C50" s="124" t="s">
        <v>296</v>
      </c>
      <c r="D50" s="269"/>
      <c r="E50" s="267"/>
      <c r="F50" s="269"/>
      <c r="G50" s="314"/>
      <c r="H50" s="314"/>
      <c r="I50" s="314"/>
      <c r="J50" s="314"/>
      <c r="K50" s="269"/>
      <c r="L50" s="279"/>
      <c r="M50" s="455"/>
      <c r="N50" s="286"/>
      <c r="O50" s="306"/>
      <c r="P50" s="377"/>
      <c r="Q50" s="273"/>
      <c r="R50" s="310"/>
      <c r="S50" s="275"/>
      <c r="T50" s="277"/>
      <c r="U50" s="304"/>
      <c r="V50" s="407"/>
      <c r="W50" s="371"/>
      <c r="X50" s="373"/>
      <c r="Y50" s="275"/>
      <c r="Z50" s="442"/>
      <c r="AA50" s="443"/>
      <c r="AB50" s="414"/>
    </row>
    <row r="51" spans="1:28" ht="21.75" customHeight="1" x14ac:dyDescent="0.25">
      <c r="A51" s="320"/>
      <c r="B51" s="54"/>
      <c r="C51" s="124" t="s">
        <v>106</v>
      </c>
      <c r="D51" s="269"/>
      <c r="E51" s="267"/>
      <c r="F51" s="269"/>
      <c r="G51" s="314"/>
      <c r="H51" s="314"/>
      <c r="I51" s="314"/>
      <c r="J51" s="314"/>
      <c r="K51" s="269"/>
      <c r="L51" s="279"/>
      <c r="M51" s="455"/>
      <c r="N51" s="286"/>
      <c r="O51" s="306"/>
      <c r="P51" s="377"/>
      <c r="Q51" s="273"/>
      <c r="R51" s="310"/>
      <c r="S51" s="275"/>
      <c r="T51" s="277"/>
      <c r="U51" s="304"/>
      <c r="V51" s="407"/>
      <c r="W51" s="371"/>
      <c r="X51" s="373"/>
      <c r="Y51" s="275"/>
      <c r="Z51" s="442"/>
      <c r="AA51" s="443"/>
      <c r="AB51" s="414"/>
    </row>
    <row r="52" spans="1:28" ht="46.5" customHeight="1" x14ac:dyDescent="0.25">
      <c r="A52" s="320"/>
      <c r="B52" s="54"/>
      <c r="C52" s="124" t="s">
        <v>107</v>
      </c>
      <c r="D52" s="269"/>
      <c r="E52" s="267"/>
      <c r="F52" s="269"/>
      <c r="G52" s="314"/>
      <c r="H52" s="314"/>
      <c r="I52" s="314"/>
      <c r="J52" s="314"/>
      <c r="K52" s="269"/>
      <c r="L52" s="279"/>
      <c r="M52" s="455"/>
      <c r="N52" s="286"/>
      <c r="O52" s="306"/>
      <c r="P52" s="377"/>
      <c r="Q52" s="273"/>
      <c r="R52" s="310"/>
      <c r="S52" s="275"/>
      <c r="T52" s="277"/>
      <c r="U52" s="304"/>
      <c r="V52" s="407"/>
      <c r="W52" s="371"/>
      <c r="X52" s="373"/>
      <c r="Y52" s="275"/>
      <c r="Z52" s="442"/>
      <c r="AA52" s="443"/>
      <c r="AB52" s="414"/>
    </row>
    <row r="53" spans="1:28" ht="64.5" customHeight="1" thickBot="1" x14ac:dyDescent="0.3">
      <c r="A53" s="321"/>
      <c r="B53" s="51"/>
      <c r="C53" s="125" t="s">
        <v>108</v>
      </c>
      <c r="D53" s="270"/>
      <c r="E53" s="268"/>
      <c r="F53" s="270"/>
      <c r="G53" s="315"/>
      <c r="H53" s="315"/>
      <c r="I53" s="315"/>
      <c r="J53" s="315"/>
      <c r="K53" s="270"/>
      <c r="L53" s="280"/>
      <c r="M53" s="406"/>
      <c r="N53" s="287"/>
      <c r="O53" s="307"/>
      <c r="P53" s="334"/>
      <c r="Q53" s="274"/>
      <c r="R53" s="299"/>
      <c r="S53" s="276"/>
      <c r="T53" s="278"/>
      <c r="U53" s="303"/>
      <c r="V53" s="392"/>
      <c r="W53" s="372"/>
      <c r="X53" s="374"/>
      <c r="Y53" s="276"/>
      <c r="Z53" s="434"/>
      <c r="AA53" s="436"/>
      <c r="AB53" s="414"/>
    </row>
    <row r="54" spans="1:28" ht="20.25" customHeight="1" thickBot="1" x14ac:dyDescent="0.3">
      <c r="A54" s="281" t="s">
        <v>113</v>
      </c>
      <c r="B54" s="345"/>
      <c r="C54" s="345"/>
      <c r="D54" s="345"/>
      <c r="E54" s="346"/>
      <c r="F54" s="347">
        <v>55</v>
      </c>
      <c r="G54" s="348"/>
      <c r="H54" s="348"/>
      <c r="I54" s="348"/>
      <c r="J54" s="348"/>
      <c r="K54" s="349"/>
      <c r="L54" s="73"/>
      <c r="M54" s="101"/>
      <c r="N54" s="101"/>
      <c r="O54" s="174">
        <f>O12+O15+O20++O23+O26+O32+O36+O39+O42+O48+O45</f>
        <v>47</v>
      </c>
      <c r="P54" s="174"/>
      <c r="Q54" s="174"/>
      <c r="R54" s="174">
        <f>R12+R15+R20++R23+R26+R32+R36+R39+R42+R48+R45</f>
        <v>55</v>
      </c>
      <c r="S54" s="174"/>
      <c r="T54" s="174"/>
      <c r="U54" s="177">
        <f>U12+U15+U20++U23+U26+U32+U36+U39+U42+U48+U45</f>
        <v>53</v>
      </c>
      <c r="V54" s="227"/>
      <c r="W54" s="228"/>
      <c r="X54" s="229">
        <f>X12+X15+X20++X23+X26+X32+X36+X39+X42+X48+X45</f>
        <v>47</v>
      </c>
      <c r="Y54" s="74"/>
      <c r="Z54" s="75"/>
      <c r="AA54" s="76">
        <f>AA12+AA15+AA20++AA23+AA26+AA32+AA36+AA39+AA42+AA48+AA45</f>
        <v>50</v>
      </c>
      <c r="AB54" s="77"/>
    </row>
    <row r="55" spans="1:28" ht="15.75" customHeight="1" thickBot="1" x14ac:dyDescent="0.3">
      <c r="A55" s="450" t="s">
        <v>114</v>
      </c>
      <c r="B55" s="451"/>
      <c r="C55" s="451"/>
      <c r="D55" s="451"/>
      <c r="E55" s="451"/>
      <c r="F55" s="451"/>
      <c r="G55" s="451"/>
      <c r="H55" s="451"/>
      <c r="I55" s="451"/>
      <c r="J55" s="451"/>
      <c r="K55" s="451"/>
      <c r="L55" s="451"/>
      <c r="M55" s="451"/>
      <c r="N55" s="451"/>
      <c r="O55" s="451"/>
      <c r="P55" s="451"/>
      <c r="Q55" s="451"/>
      <c r="R55" s="451"/>
      <c r="S55" s="451"/>
      <c r="T55" s="451"/>
      <c r="U55" s="451"/>
      <c r="V55" s="451"/>
      <c r="W55" s="451"/>
      <c r="X55" s="451"/>
      <c r="Y55" s="451"/>
      <c r="Z55" s="451"/>
      <c r="AA55" s="451"/>
      <c r="AB55" s="452"/>
    </row>
    <row r="56" spans="1:28" ht="105.75" customHeight="1" x14ac:dyDescent="0.25">
      <c r="A56" s="265" t="s">
        <v>115</v>
      </c>
      <c r="B56" s="124" t="s">
        <v>116</v>
      </c>
      <c r="C56" s="267" t="s">
        <v>321</v>
      </c>
      <c r="D56" s="269" t="s">
        <v>28</v>
      </c>
      <c r="E56" s="267" t="s">
        <v>118</v>
      </c>
      <c r="F56" s="269" t="s">
        <v>119</v>
      </c>
      <c r="G56" s="314" t="s">
        <v>288</v>
      </c>
      <c r="H56" s="269" t="s">
        <v>120</v>
      </c>
      <c r="I56" s="269" t="s">
        <v>121</v>
      </c>
      <c r="J56" s="269" t="s">
        <v>122</v>
      </c>
      <c r="K56" s="269" t="s">
        <v>123</v>
      </c>
      <c r="L56" s="279" t="s">
        <v>124</v>
      </c>
      <c r="M56" s="78">
        <v>9407</v>
      </c>
      <c r="N56" s="119">
        <f>M56/M57*100</f>
        <v>8.6308690964974648</v>
      </c>
      <c r="O56" s="72">
        <v>1</v>
      </c>
      <c r="P56" s="194">
        <v>1876786.6</v>
      </c>
      <c r="Q56" s="195">
        <f>P56/P57*100</f>
        <v>99.61350131377921</v>
      </c>
      <c r="R56" s="196">
        <v>5</v>
      </c>
      <c r="S56" s="78">
        <v>394187.1</v>
      </c>
      <c r="T56" s="119">
        <f>S56/S57*100</f>
        <v>99.540286600560194</v>
      </c>
      <c r="U56" s="72">
        <v>5</v>
      </c>
      <c r="V56" s="230">
        <v>1505332.06</v>
      </c>
      <c r="W56" s="231">
        <f>V56/V57*100</f>
        <v>98.15684886514633</v>
      </c>
      <c r="X56" s="232">
        <v>5</v>
      </c>
      <c r="Y56" s="137">
        <v>174836.5</v>
      </c>
      <c r="Z56" s="136">
        <f>Y56/Y57*100</f>
        <v>98.50076846109468</v>
      </c>
      <c r="AA56" s="66">
        <v>5</v>
      </c>
      <c r="AB56" s="413">
        <f>(O56+R56+U56+X56+AA56)/5</f>
        <v>4.2</v>
      </c>
    </row>
    <row r="57" spans="1:28" ht="22.5" customHeight="1" x14ac:dyDescent="0.25">
      <c r="A57" s="265"/>
      <c r="B57" s="124" t="s">
        <v>14</v>
      </c>
      <c r="C57" s="312"/>
      <c r="D57" s="269"/>
      <c r="E57" s="267"/>
      <c r="F57" s="269"/>
      <c r="G57" s="314"/>
      <c r="H57" s="269"/>
      <c r="I57" s="269"/>
      <c r="J57" s="269"/>
      <c r="K57" s="269"/>
      <c r="L57" s="279"/>
      <c r="M57" s="331">
        <v>108992.5</v>
      </c>
      <c r="N57" s="291"/>
      <c r="O57" s="302"/>
      <c r="P57" s="333">
        <v>1884068.5</v>
      </c>
      <c r="Q57" s="309"/>
      <c r="R57" s="298"/>
      <c r="S57" s="331">
        <v>396007.6</v>
      </c>
      <c r="T57" s="291"/>
      <c r="U57" s="302"/>
      <c r="V57" s="391">
        <v>1533598.6</v>
      </c>
      <c r="W57" s="376"/>
      <c r="X57" s="393"/>
      <c r="Y57" s="453">
        <v>177497.60000000001</v>
      </c>
      <c r="Z57" s="433"/>
      <c r="AA57" s="435"/>
      <c r="AB57" s="414"/>
    </row>
    <row r="58" spans="1:28" ht="28.5" customHeight="1" thickBot="1" x14ac:dyDescent="0.3">
      <c r="A58" s="266"/>
      <c r="B58" s="125" t="s">
        <v>15</v>
      </c>
      <c r="C58" s="337"/>
      <c r="D58" s="270"/>
      <c r="E58" s="268"/>
      <c r="F58" s="270"/>
      <c r="G58" s="315"/>
      <c r="H58" s="270"/>
      <c r="I58" s="270"/>
      <c r="J58" s="270"/>
      <c r="K58" s="270"/>
      <c r="L58" s="280"/>
      <c r="M58" s="332"/>
      <c r="N58" s="278"/>
      <c r="O58" s="303"/>
      <c r="P58" s="334"/>
      <c r="Q58" s="274"/>
      <c r="R58" s="299"/>
      <c r="S58" s="332"/>
      <c r="T58" s="278"/>
      <c r="U58" s="303"/>
      <c r="V58" s="392"/>
      <c r="W58" s="372"/>
      <c r="X58" s="374"/>
      <c r="Y58" s="454"/>
      <c r="Z58" s="442"/>
      <c r="AA58" s="443"/>
      <c r="AB58" s="414"/>
    </row>
    <row r="59" spans="1:28" ht="140.25" customHeight="1" x14ac:dyDescent="0.25">
      <c r="A59" s="288" t="s">
        <v>125</v>
      </c>
      <c r="B59" s="124" t="s">
        <v>126</v>
      </c>
      <c r="C59" s="290" t="s">
        <v>280</v>
      </c>
      <c r="D59" s="289" t="s">
        <v>28</v>
      </c>
      <c r="E59" s="290" t="s">
        <v>128</v>
      </c>
      <c r="F59" s="289" t="s">
        <v>119</v>
      </c>
      <c r="G59" s="289">
        <v>10</v>
      </c>
      <c r="H59" s="314" t="s">
        <v>285</v>
      </c>
      <c r="I59" s="289" t="s">
        <v>129</v>
      </c>
      <c r="J59" s="289" t="s">
        <v>130</v>
      </c>
      <c r="K59" s="289" t="s">
        <v>131</v>
      </c>
      <c r="L59" s="281" t="s">
        <v>132</v>
      </c>
      <c r="M59" s="106">
        <v>25573.8</v>
      </c>
      <c r="N59" s="107">
        <f>M59/M60*100</f>
        <v>100.75208112548211</v>
      </c>
      <c r="O59" s="63">
        <v>5</v>
      </c>
      <c r="P59" s="187">
        <v>1776583.2</v>
      </c>
      <c r="Q59" s="189">
        <f>P59/P60*100</f>
        <v>101.8796590629139</v>
      </c>
      <c r="R59" s="186">
        <v>5</v>
      </c>
      <c r="S59" s="106">
        <v>365361.4</v>
      </c>
      <c r="T59" s="107">
        <f>S59/S60*100</f>
        <v>100.84354295770528</v>
      </c>
      <c r="U59" s="63">
        <v>5</v>
      </c>
      <c r="V59" s="222">
        <v>59548.1</v>
      </c>
      <c r="W59" s="220">
        <f>V59/V60*100</f>
        <v>102.46738318689752</v>
      </c>
      <c r="X59" s="218">
        <v>5</v>
      </c>
      <c r="Y59" s="62" t="s">
        <v>286</v>
      </c>
      <c r="Z59" s="63" t="s">
        <v>286</v>
      </c>
      <c r="AA59" s="66" t="s">
        <v>286</v>
      </c>
      <c r="AB59" s="414">
        <f>(O59+R59+U59+X59)/4</f>
        <v>5</v>
      </c>
    </row>
    <row r="60" spans="1:28" ht="28.5" customHeight="1" x14ac:dyDescent="0.25">
      <c r="A60" s="265"/>
      <c r="B60" s="124" t="s">
        <v>14</v>
      </c>
      <c r="C60" s="312"/>
      <c r="D60" s="269"/>
      <c r="E60" s="267"/>
      <c r="F60" s="269"/>
      <c r="G60" s="269"/>
      <c r="H60" s="314"/>
      <c r="I60" s="269"/>
      <c r="J60" s="269"/>
      <c r="K60" s="269"/>
      <c r="L60" s="279"/>
      <c r="M60" s="331">
        <v>25382.9</v>
      </c>
      <c r="N60" s="291"/>
      <c r="O60" s="302"/>
      <c r="P60" s="333">
        <v>1743805.6</v>
      </c>
      <c r="Q60" s="309"/>
      <c r="R60" s="298"/>
      <c r="S60" s="331">
        <v>362305.2</v>
      </c>
      <c r="T60" s="291"/>
      <c r="U60" s="302"/>
      <c r="V60" s="391">
        <v>58114.2</v>
      </c>
      <c r="W60" s="376">
        <v>59548.1</v>
      </c>
      <c r="X60" s="381"/>
      <c r="Y60" s="425"/>
      <c r="Z60" s="427"/>
      <c r="AA60" s="429"/>
      <c r="AB60" s="414"/>
    </row>
    <row r="61" spans="1:28" ht="147" customHeight="1" thickBot="1" x14ac:dyDescent="0.3">
      <c r="A61" s="266"/>
      <c r="B61" s="125" t="s">
        <v>15</v>
      </c>
      <c r="C61" s="125" t="s">
        <v>127</v>
      </c>
      <c r="D61" s="270"/>
      <c r="E61" s="268"/>
      <c r="F61" s="270"/>
      <c r="G61" s="270"/>
      <c r="H61" s="315"/>
      <c r="I61" s="270"/>
      <c r="J61" s="270"/>
      <c r="K61" s="270"/>
      <c r="L61" s="280"/>
      <c r="M61" s="332"/>
      <c r="N61" s="278"/>
      <c r="O61" s="303"/>
      <c r="P61" s="334"/>
      <c r="Q61" s="274"/>
      <c r="R61" s="299"/>
      <c r="S61" s="332"/>
      <c r="T61" s="278"/>
      <c r="U61" s="303"/>
      <c r="V61" s="392"/>
      <c r="W61" s="372"/>
      <c r="X61" s="383"/>
      <c r="Y61" s="426"/>
      <c r="Z61" s="428"/>
      <c r="AA61" s="430"/>
      <c r="AB61" s="414"/>
    </row>
    <row r="62" spans="1:28" ht="128.25" customHeight="1" x14ac:dyDescent="0.25">
      <c r="A62" s="288" t="s">
        <v>133</v>
      </c>
      <c r="B62" s="124" t="s">
        <v>134</v>
      </c>
      <c r="C62" s="290" t="s">
        <v>319</v>
      </c>
      <c r="D62" s="289" t="s">
        <v>28</v>
      </c>
      <c r="E62" s="290" t="s">
        <v>136</v>
      </c>
      <c r="F62" s="289" t="s">
        <v>137</v>
      </c>
      <c r="G62" s="289" t="s">
        <v>138</v>
      </c>
      <c r="H62" s="289" t="s">
        <v>139</v>
      </c>
      <c r="I62" s="289" t="s">
        <v>140</v>
      </c>
      <c r="J62" s="289" t="s">
        <v>141</v>
      </c>
      <c r="K62" s="289" t="s">
        <v>142</v>
      </c>
      <c r="L62" s="281" t="s">
        <v>143</v>
      </c>
      <c r="M62" s="106">
        <v>0</v>
      </c>
      <c r="N62" s="107">
        <f>M62/M63*100</f>
        <v>0</v>
      </c>
      <c r="O62" s="63">
        <v>0</v>
      </c>
      <c r="P62" s="187">
        <f>P63</f>
        <v>1776583.2</v>
      </c>
      <c r="Q62" s="189">
        <f>P62/P63*100</f>
        <v>100</v>
      </c>
      <c r="R62" s="186">
        <v>5</v>
      </c>
      <c r="S62" s="135">
        <f>S63</f>
        <v>365361.4</v>
      </c>
      <c r="T62" s="61">
        <f>S62/S63*100</f>
        <v>100</v>
      </c>
      <c r="U62" s="61">
        <v>5</v>
      </c>
      <c r="V62" s="106">
        <v>0</v>
      </c>
      <c r="W62" s="220">
        <f>V62/V63*100</f>
        <v>0</v>
      </c>
      <c r="X62" s="221">
        <v>0</v>
      </c>
      <c r="Y62" s="67" t="s">
        <v>286</v>
      </c>
      <c r="Z62" s="64" t="s">
        <v>286</v>
      </c>
      <c r="AA62" s="66" t="s">
        <v>286</v>
      </c>
      <c r="AB62" s="414">
        <f>(O62+R62+U62+X62)/4</f>
        <v>2.5</v>
      </c>
    </row>
    <row r="63" spans="1:28" ht="13.5" customHeight="1" x14ac:dyDescent="0.25">
      <c r="A63" s="265"/>
      <c r="B63" s="124" t="s">
        <v>14</v>
      </c>
      <c r="C63" s="312"/>
      <c r="D63" s="269"/>
      <c r="E63" s="267"/>
      <c r="F63" s="269"/>
      <c r="G63" s="269"/>
      <c r="H63" s="269"/>
      <c r="I63" s="269"/>
      <c r="J63" s="269"/>
      <c r="K63" s="269"/>
      <c r="L63" s="279"/>
      <c r="M63" s="331">
        <f>M59</f>
        <v>25573.8</v>
      </c>
      <c r="N63" s="291"/>
      <c r="O63" s="302"/>
      <c r="P63" s="333">
        <f>P59</f>
        <v>1776583.2</v>
      </c>
      <c r="Q63" s="309"/>
      <c r="R63" s="298"/>
      <c r="S63" s="331">
        <f>S59</f>
        <v>365361.4</v>
      </c>
      <c r="T63" s="291"/>
      <c r="U63" s="302"/>
      <c r="V63" s="391">
        <f>V59</f>
        <v>59548.1</v>
      </c>
      <c r="W63" s="376"/>
      <c r="X63" s="393"/>
      <c r="Y63" s="439"/>
      <c r="Z63" s="433"/>
      <c r="AA63" s="435"/>
      <c r="AB63" s="414"/>
    </row>
    <row r="64" spans="1:28" ht="102.75" customHeight="1" thickBot="1" x14ac:dyDescent="0.3">
      <c r="A64" s="266"/>
      <c r="B64" s="125" t="s">
        <v>15</v>
      </c>
      <c r="C64" s="125" t="s">
        <v>135</v>
      </c>
      <c r="D64" s="270"/>
      <c r="E64" s="268"/>
      <c r="F64" s="270"/>
      <c r="G64" s="270"/>
      <c r="H64" s="270"/>
      <c r="I64" s="270"/>
      <c r="J64" s="270"/>
      <c r="K64" s="270"/>
      <c r="L64" s="280"/>
      <c r="M64" s="332"/>
      <c r="N64" s="278"/>
      <c r="O64" s="303"/>
      <c r="P64" s="334"/>
      <c r="Q64" s="274"/>
      <c r="R64" s="299"/>
      <c r="S64" s="332"/>
      <c r="T64" s="278"/>
      <c r="U64" s="303"/>
      <c r="V64" s="392"/>
      <c r="W64" s="372"/>
      <c r="X64" s="374"/>
      <c r="Y64" s="441"/>
      <c r="Z64" s="434"/>
      <c r="AA64" s="436"/>
      <c r="AB64" s="414"/>
    </row>
    <row r="65" spans="1:28" ht="157.5" customHeight="1" x14ac:dyDescent="0.25">
      <c r="A65" s="288" t="s">
        <v>144</v>
      </c>
      <c r="B65" s="124" t="s">
        <v>145</v>
      </c>
      <c r="C65" s="290" t="s">
        <v>146</v>
      </c>
      <c r="D65" s="289"/>
      <c r="E65" s="290" t="s">
        <v>147</v>
      </c>
      <c r="F65" s="289" t="s">
        <v>148</v>
      </c>
      <c r="G65" s="289"/>
      <c r="H65" s="289"/>
      <c r="I65" s="289"/>
      <c r="J65" s="289"/>
      <c r="K65" s="289" t="s">
        <v>149</v>
      </c>
      <c r="L65" s="338"/>
      <c r="M65" s="62" t="s">
        <v>317</v>
      </c>
      <c r="N65" s="63"/>
      <c r="O65" s="63">
        <v>0</v>
      </c>
      <c r="P65" s="184" t="s">
        <v>325</v>
      </c>
      <c r="Q65" s="186"/>
      <c r="R65" s="186">
        <v>5</v>
      </c>
      <c r="S65" s="62" t="s">
        <v>325</v>
      </c>
      <c r="T65" s="63"/>
      <c r="U65" s="63">
        <v>5</v>
      </c>
      <c r="V65" s="216" t="s">
        <v>317</v>
      </c>
      <c r="W65" s="223"/>
      <c r="X65" s="218">
        <v>0</v>
      </c>
      <c r="Y65" s="67" t="s">
        <v>325</v>
      </c>
      <c r="Z65" s="64"/>
      <c r="AA65" s="66">
        <v>5</v>
      </c>
      <c r="AB65" s="414">
        <f>(O65+R65+U65+X65+AA65)/5</f>
        <v>3</v>
      </c>
    </row>
    <row r="66" spans="1:28" x14ac:dyDescent="0.25">
      <c r="A66" s="265"/>
      <c r="B66" s="124" t="s">
        <v>14</v>
      </c>
      <c r="C66" s="267"/>
      <c r="D66" s="269"/>
      <c r="E66" s="267"/>
      <c r="F66" s="269"/>
      <c r="G66" s="269"/>
      <c r="H66" s="269"/>
      <c r="I66" s="269"/>
      <c r="J66" s="269"/>
      <c r="K66" s="269"/>
      <c r="L66" s="339"/>
      <c r="M66" s="311"/>
      <c r="N66" s="291"/>
      <c r="O66" s="302"/>
      <c r="P66" s="308"/>
      <c r="Q66" s="309"/>
      <c r="R66" s="298"/>
      <c r="S66" s="311"/>
      <c r="T66" s="291"/>
      <c r="U66" s="302"/>
      <c r="V66" s="375"/>
      <c r="W66" s="376"/>
      <c r="X66" s="381"/>
      <c r="Y66" s="425"/>
      <c r="Z66" s="427"/>
      <c r="AA66" s="429"/>
      <c r="AB66" s="414"/>
    </row>
    <row r="67" spans="1:28" ht="15.75" thickBot="1" x14ac:dyDescent="0.3">
      <c r="A67" s="266"/>
      <c r="B67" s="125" t="s">
        <v>15</v>
      </c>
      <c r="C67" s="268"/>
      <c r="D67" s="270"/>
      <c r="E67" s="268"/>
      <c r="F67" s="270"/>
      <c r="G67" s="270"/>
      <c r="H67" s="270"/>
      <c r="I67" s="270"/>
      <c r="J67" s="270"/>
      <c r="K67" s="270"/>
      <c r="L67" s="340"/>
      <c r="M67" s="276"/>
      <c r="N67" s="278"/>
      <c r="O67" s="303"/>
      <c r="P67" s="272"/>
      <c r="Q67" s="274"/>
      <c r="R67" s="299"/>
      <c r="S67" s="276"/>
      <c r="T67" s="278"/>
      <c r="U67" s="303"/>
      <c r="V67" s="370"/>
      <c r="W67" s="372"/>
      <c r="X67" s="383"/>
      <c r="Y67" s="426"/>
      <c r="Z67" s="428"/>
      <c r="AA67" s="430"/>
      <c r="AB67" s="414"/>
    </row>
    <row r="68" spans="1:28" ht="25.5" x14ac:dyDescent="0.25">
      <c r="A68" s="288" t="s">
        <v>150</v>
      </c>
      <c r="B68" s="124" t="s">
        <v>151</v>
      </c>
      <c r="C68" s="124" t="s">
        <v>152</v>
      </c>
      <c r="D68" s="289" t="s">
        <v>28</v>
      </c>
      <c r="E68" s="290" t="s">
        <v>155</v>
      </c>
      <c r="F68" s="289" t="s">
        <v>156</v>
      </c>
      <c r="G68" s="289" t="s">
        <v>139</v>
      </c>
      <c r="H68" s="289" t="s">
        <v>140</v>
      </c>
      <c r="I68" s="289" t="s">
        <v>141</v>
      </c>
      <c r="J68" s="289" t="s">
        <v>142</v>
      </c>
      <c r="K68" s="289">
        <v>100</v>
      </c>
      <c r="L68" s="281"/>
      <c r="M68" s="62">
        <v>0</v>
      </c>
      <c r="N68" s="63">
        <v>0</v>
      </c>
      <c r="O68" s="63">
        <v>0</v>
      </c>
      <c r="P68" s="184">
        <v>6</v>
      </c>
      <c r="Q68" s="189">
        <f>P68/P69*100</f>
        <v>100</v>
      </c>
      <c r="R68" s="186">
        <v>5</v>
      </c>
      <c r="S68" s="62">
        <v>6</v>
      </c>
      <c r="T68" s="63">
        <f>S68/S69*100</f>
        <v>100</v>
      </c>
      <c r="U68" s="63">
        <v>5</v>
      </c>
      <c r="V68" s="216">
        <v>0</v>
      </c>
      <c r="W68" s="223">
        <v>0</v>
      </c>
      <c r="X68" s="221">
        <v>0</v>
      </c>
      <c r="Y68" s="67">
        <v>5</v>
      </c>
      <c r="Z68" s="64">
        <f>Y68/Y69*100</f>
        <v>100</v>
      </c>
      <c r="AA68" s="66">
        <v>5</v>
      </c>
      <c r="AB68" s="414">
        <f>(O68+R68+U68+X68+AA68)/5</f>
        <v>3</v>
      </c>
    </row>
    <row r="69" spans="1:28" ht="84" customHeight="1" x14ac:dyDescent="0.25">
      <c r="A69" s="265"/>
      <c r="B69" s="124" t="s">
        <v>14</v>
      </c>
      <c r="C69" s="124" t="s">
        <v>153</v>
      </c>
      <c r="D69" s="269"/>
      <c r="E69" s="267"/>
      <c r="F69" s="269"/>
      <c r="G69" s="269"/>
      <c r="H69" s="269"/>
      <c r="I69" s="269"/>
      <c r="J69" s="269"/>
      <c r="K69" s="269"/>
      <c r="L69" s="279"/>
      <c r="M69" s="311">
        <v>0</v>
      </c>
      <c r="N69" s="291"/>
      <c r="O69" s="302"/>
      <c r="P69" s="308">
        <v>6</v>
      </c>
      <c r="Q69" s="309"/>
      <c r="R69" s="298"/>
      <c r="S69" s="311">
        <v>6</v>
      </c>
      <c r="T69" s="291"/>
      <c r="U69" s="302"/>
      <c r="V69" s="375">
        <v>0</v>
      </c>
      <c r="W69" s="376"/>
      <c r="X69" s="393"/>
      <c r="Y69" s="311">
        <v>5</v>
      </c>
      <c r="Z69" s="433"/>
      <c r="AA69" s="435"/>
      <c r="AB69" s="414"/>
    </row>
    <row r="70" spans="1:28" ht="103.5" customHeight="1" thickBot="1" x14ac:dyDescent="0.3">
      <c r="A70" s="266"/>
      <c r="B70" s="125" t="s">
        <v>15</v>
      </c>
      <c r="C70" s="125" t="s">
        <v>154</v>
      </c>
      <c r="D70" s="270"/>
      <c r="E70" s="268"/>
      <c r="F70" s="270"/>
      <c r="G70" s="270"/>
      <c r="H70" s="270"/>
      <c r="I70" s="270"/>
      <c r="J70" s="270"/>
      <c r="K70" s="270"/>
      <c r="L70" s="280"/>
      <c r="M70" s="276"/>
      <c r="N70" s="278"/>
      <c r="O70" s="303"/>
      <c r="P70" s="272"/>
      <c r="Q70" s="274"/>
      <c r="R70" s="299"/>
      <c r="S70" s="276"/>
      <c r="T70" s="278"/>
      <c r="U70" s="303"/>
      <c r="V70" s="370"/>
      <c r="W70" s="372"/>
      <c r="X70" s="374"/>
      <c r="Y70" s="276"/>
      <c r="Z70" s="434"/>
      <c r="AA70" s="436"/>
      <c r="AB70" s="414"/>
    </row>
    <row r="71" spans="1:28" ht="66" customHeight="1" x14ac:dyDescent="0.25">
      <c r="A71" s="288" t="s">
        <v>157</v>
      </c>
      <c r="B71" s="124" t="s">
        <v>158</v>
      </c>
      <c r="C71" s="124" t="s">
        <v>159</v>
      </c>
      <c r="D71" s="289" t="s">
        <v>28</v>
      </c>
      <c r="E71" s="290" t="s">
        <v>161</v>
      </c>
      <c r="F71" s="289" t="s">
        <v>137</v>
      </c>
      <c r="G71" s="289" t="s">
        <v>162</v>
      </c>
      <c r="H71" s="289" t="s">
        <v>163</v>
      </c>
      <c r="I71" s="289" t="s">
        <v>164</v>
      </c>
      <c r="J71" s="289" t="s">
        <v>165</v>
      </c>
      <c r="K71" s="289" t="s">
        <v>166</v>
      </c>
      <c r="L71" s="281" t="s">
        <v>167</v>
      </c>
      <c r="M71" s="106">
        <f>M24</f>
        <v>110338.3</v>
      </c>
      <c r="N71" s="111">
        <f>M72/M71*100</f>
        <v>98.780296596920564</v>
      </c>
      <c r="O71" s="63">
        <v>5</v>
      </c>
      <c r="P71" s="187">
        <f>P24</f>
        <v>1906393.6</v>
      </c>
      <c r="Q71" s="189">
        <f>P72/P71*100</f>
        <v>98.828935430752594</v>
      </c>
      <c r="R71" s="186">
        <v>5</v>
      </c>
      <c r="S71" s="106">
        <f>S24</f>
        <v>396045</v>
      </c>
      <c r="T71" s="107">
        <f>S72/S71*100</f>
        <v>99.990556628665928</v>
      </c>
      <c r="U71" s="63">
        <v>5</v>
      </c>
      <c r="V71" s="222">
        <f>V24</f>
        <v>1559906.8</v>
      </c>
      <c r="W71" s="220">
        <f>V72/V71*100</f>
        <v>98.313476164088769</v>
      </c>
      <c r="X71" s="221">
        <v>5</v>
      </c>
      <c r="Y71" s="138">
        <f>Y24</f>
        <v>191343.1</v>
      </c>
      <c r="Z71" s="136">
        <f>Y72/Y71*100</f>
        <v>92.764045319637873</v>
      </c>
      <c r="AA71" s="66">
        <v>4</v>
      </c>
      <c r="AB71" s="414">
        <f>(O71+R71+U71+X71+AA71)/5</f>
        <v>4.8</v>
      </c>
    </row>
    <row r="72" spans="1:28" ht="90" customHeight="1" x14ac:dyDescent="0.25">
      <c r="A72" s="265"/>
      <c r="B72" s="124" t="s">
        <v>14</v>
      </c>
      <c r="C72" s="124" t="s">
        <v>160</v>
      </c>
      <c r="D72" s="269"/>
      <c r="E72" s="267"/>
      <c r="F72" s="269"/>
      <c r="G72" s="269"/>
      <c r="H72" s="269"/>
      <c r="I72" s="269"/>
      <c r="J72" s="269"/>
      <c r="K72" s="269"/>
      <c r="L72" s="279"/>
      <c r="M72" s="331">
        <f>M57</f>
        <v>108992.5</v>
      </c>
      <c r="N72" s="291"/>
      <c r="O72" s="302"/>
      <c r="P72" s="333">
        <f>P57</f>
        <v>1884068.5</v>
      </c>
      <c r="Q72" s="309"/>
      <c r="R72" s="298"/>
      <c r="S72" s="331">
        <f>S57</f>
        <v>396007.6</v>
      </c>
      <c r="T72" s="291"/>
      <c r="U72" s="302"/>
      <c r="V72" s="391">
        <f>V57</f>
        <v>1533598.6</v>
      </c>
      <c r="W72" s="376"/>
      <c r="X72" s="393"/>
      <c r="Y72" s="456">
        <f>Y57</f>
        <v>177497.60000000001</v>
      </c>
      <c r="Z72" s="433"/>
      <c r="AA72" s="435"/>
      <c r="AB72" s="414"/>
    </row>
    <row r="73" spans="1:28" ht="87.75" customHeight="1" thickBot="1" x14ac:dyDescent="0.3">
      <c r="A73" s="266"/>
      <c r="B73" s="125" t="s">
        <v>15</v>
      </c>
      <c r="C73" s="125" t="s">
        <v>117</v>
      </c>
      <c r="D73" s="270"/>
      <c r="E73" s="268"/>
      <c r="F73" s="270"/>
      <c r="G73" s="270"/>
      <c r="H73" s="270"/>
      <c r="I73" s="270"/>
      <c r="J73" s="270"/>
      <c r="K73" s="270"/>
      <c r="L73" s="280"/>
      <c r="M73" s="332"/>
      <c r="N73" s="278"/>
      <c r="O73" s="303"/>
      <c r="P73" s="334"/>
      <c r="Q73" s="274"/>
      <c r="R73" s="299"/>
      <c r="S73" s="332"/>
      <c r="T73" s="278"/>
      <c r="U73" s="303"/>
      <c r="V73" s="392"/>
      <c r="W73" s="372"/>
      <c r="X73" s="374"/>
      <c r="Y73" s="457"/>
      <c r="Z73" s="434"/>
      <c r="AA73" s="436"/>
      <c r="AB73" s="414"/>
    </row>
    <row r="74" spans="1:28" ht="93" customHeight="1" x14ac:dyDescent="0.25">
      <c r="A74" s="288" t="s">
        <v>168</v>
      </c>
      <c r="B74" s="124" t="s">
        <v>169</v>
      </c>
      <c r="C74" s="290" t="s">
        <v>318</v>
      </c>
      <c r="D74" s="289"/>
      <c r="E74" s="290" t="s">
        <v>172</v>
      </c>
      <c r="F74" s="289" t="s">
        <v>287</v>
      </c>
      <c r="G74" s="289" t="s">
        <v>173</v>
      </c>
      <c r="H74" s="289" t="s">
        <v>174</v>
      </c>
      <c r="I74" s="289" t="s">
        <v>175</v>
      </c>
      <c r="J74" s="289"/>
      <c r="K74" s="289"/>
      <c r="L74" s="281" t="s">
        <v>176</v>
      </c>
      <c r="M74" s="62">
        <v>1</v>
      </c>
      <c r="N74" s="63">
        <v>1</v>
      </c>
      <c r="O74" s="63">
        <v>1</v>
      </c>
      <c r="P74" s="184">
        <v>2</v>
      </c>
      <c r="Q74" s="186">
        <v>2</v>
      </c>
      <c r="R74" s="186">
        <v>2</v>
      </c>
      <c r="S74" s="62">
        <v>2</v>
      </c>
      <c r="T74" s="63">
        <v>2</v>
      </c>
      <c r="U74" s="63">
        <v>2</v>
      </c>
      <c r="V74" s="216">
        <v>1</v>
      </c>
      <c r="W74" s="223">
        <v>1</v>
      </c>
      <c r="X74" s="221">
        <v>1</v>
      </c>
      <c r="Y74" s="67" t="s">
        <v>286</v>
      </c>
      <c r="Z74" s="64" t="s">
        <v>286</v>
      </c>
      <c r="AA74" s="66" t="s">
        <v>286</v>
      </c>
      <c r="AB74" s="415">
        <f>(O74+R74+U74+X74)/4</f>
        <v>1.5</v>
      </c>
    </row>
    <row r="75" spans="1:28" ht="17.25" customHeight="1" x14ac:dyDescent="0.25">
      <c r="A75" s="265"/>
      <c r="B75" s="124" t="s">
        <v>14</v>
      </c>
      <c r="C75" s="312"/>
      <c r="D75" s="269"/>
      <c r="E75" s="267"/>
      <c r="F75" s="341"/>
      <c r="G75" s="269"/>
      <c r="H75" s="269"/>
      <c r="I75" s="269"/>
      <c r="J75" s="269"/>
      <c r="K75" s="269"/>
      <c r="L75" s="279"/>
      <c r="M75" s="311"/>
      <c r="N75" s="291"/>
      <c r="O75" s="302"/>
      <c r="P75" s="308"/>
      <c r="Q75" s="309"/>
      <c r="R75" s="298"/>
      <c r="S75" s="311"/>
      <c r="T75" s="291"/>
      <c r="U75" s="302"/>
      <c r="V75" s="375"/>
      <c r="W75" s="376"/>
      <c r="X75" s="393"/>
      <c r="Y75" s="439"/>
      <c r="Z75" s="433"/>
      <c r="AA75" s="435"/>
      <c r="AB75" s="415"/>
    </row>
    <row r="76" spans="1:28" ht="48" customHeight="1" x14ac:dyDescent="0.25">
      <c r="A76" s="265"/>
      <c r="B76" s="124" t="s">
        <v>15</v>
      </c>
      <c r="C76" s="124" t="s">
        <v>170</v>
      </c>
      <c r="D76" s="269"/>
      <c r="E76" s="267"/>
      <c r="F76" s="79"/>
      <c r="G76" s="269"/>
      <c r="H76" s="269"/>
      <c r="I76" s="269"/>
      <c r="J76" s="269"/>
      <c r="K76" s="269"/>
      <c r="L76" s="279"/>
      <c r="M76" s="275"/>
      <c r="N76" s="277"/>
      <c r="O76" s="304"/>
      <c r="P76" s="271"/>
      <c r="Q76" s="273"/>
      <c r="R76" s="310"/>
      <c r="S76" s="275"/>
      <c r="T76" s="277"/>
      <c r="U76" s="304"/>
      <c r="V76" s="369"/>
      <c r="W76" s="371"/>
      <c r="X76" s="373"/>
      <c r="Y76" s="440"/>
      <c r="Z76" s="442"/>
      <c r="AA76" s="443"/>
      <c r="AB76" s="415"/>
    </row>
    <row r="77" spans="1:28" ht="93" customHeight="1" thickBot="1" x14ac:dyDescent="0.3">
      <c r="A77" s="266"/>
      <c r="B77" s="51"/>
      <c r="C77" s="125" t="s">
        <v>171</v>
      </c>
      <c r="D77" s="270"/>
      <c r="E77" s="268"/>
      <c r="F77" s="80"/>
      <c r="G77" s="270"/>
      <c r="H77" s="270"/>
      <c r="I77" s="270"/>
      <c r="J77" s="270"/>
      <c r="K77" s="270"/>
      <c r="L77" s="280"/>
      <c r="M77" s="276"/>
      <c r="N77" s="278"/>
      <c r="O77" s="303"/>
      <c r="P77" s="272"/>
      <c r="Q77" s="274"/>
      <c r="R77" s="299"/>
      <c r="S77" s="276"/>
      <c r="T77" s="278"/>
      <c r="U77" s="303"/>
      <c r="V77" s="370"/>
      <c r="W77" s="372"/>
      <c r="X77" s="374"/>
      <c r="Y77" s="441"/>
      <c r="Z77" s="434"/>
      <c r="AA77" s="436"/>
      <c r="AB77" s="415"/>
    </row>
    <row r="78" spans="1:28" ht="105" customHeight="1" x14ac:dyDescent="0.25">
      <c r="A78" s="288" t="s">
        <v>177</v>
      </c>
      <c r="B78" s="124" t="s">
        <v>178</v>
      </c>
      <c r="C78" s="290" t="s">
        <v>179</v>
      </c>
      <c r="D78" s="289" t="s">
        <v>17</v>
      </c>
      <c r="E78" s="290" t="s">
        <v>18</v>
      </c>
      <c r="F78" s="289" t="s">
        <v>19</v>
      </c>
      <c r="G78" s="289">
        <v>4</v>
      </c>
      <c r="H78" s="289">
        <v>3</v>
      </c>
      <c r="I78" s="289">
        <v>2</v>
      </c>
      <c r="J78" s="289">
        <v>1</v>
      </c>
      <c r="K78" s="289">
        <v>0</v>
      </c>
      <c r="L78" s="281"/>
      <c r="M78" s="62">
        <v>0</v>
      </c>
      <c r="N78" s="63">
        <v>0</v>
      </c>
      <c r="O78" s="63">
        <v>5</v>
      </c>
      <c r="P78" s="184">
        <v>0</v>
      </c>
      <c r="Q78" s="186">
        <v>0</v>
      </c>
      <c r="R78" s="186">
        <v>5</v>
      </c>
      <c r="S78" s="62">
        <v>0</v>
      </c>
      <c r="T78" s="63">
        <v>0</v>
      </c>
      <c r="U78" s="63">
        <v>5</v>
      </c>
      <c r="V78" s="216">
        <v>0</v>
      </c>
      <c r="W78" s="223">
        <v>0</v>
      </c>
      <c r="X78" s="221">
        <v>5</v>
      </c>
      <c r="Y78" s="67">
        <v>0</v>
      </c>
      <c r="Z78" s="64">
        <v>0</v>
      </c>
      <c r="AA78" s="66">
        <v>5</v>
      </c>
      <c r="AB78" s="414">
        <f>(O78+R78+U78+X78+AA78)/5</f>
        <v>5</v>
      </c>
    </row>
    <row r="79" spans="1:28" x14ac:dyDescent="0.25">
      <c r="A79" s="265"/>
      <c r="B79" s="124" t="s">
        <v>14</v>
      </c>
      <c r="C79" s="267"/>
      <c r="D79" s="269"/>
      <c r="E79" s="267"/>
      <c r="F79" s="269"/>
      <c r="G79" s="269"/>
      <c r="H79" s="269"/>
      <c r="I79" s="269"/>
      <c r="J79" s="269"/>
      <c r="K79" s="269"/>
      <c r="L79" s="279"/>
      <c r="M79" s="311"/>
      <c r="N79" s="291"/>
      <c r="O79" s="302"/>
      <c r="P79" s="308"/>
      <c r="Q79" s="309"/>
      <c r="R79" s="298"/>
      <c r="S79" s="311"/>
      <c r="T79" s="291"/>
      <c r="U79" s="302"/>
      <c r="V79" s="375"/>
      <c r="W79" s="376"/>
      <c r="X79" s="393"/>
      <c r="Y79" s="439"/>
      <c r="Z79" s="433"/>
      <c r="AA79" s="435"/>
      <c r="AB79" s="414"/>
    </row>
    <row r="80" spans="1:28" ht="15.75" thickBot="1" x14ac:dyDescent="0.3">
      <c r="A80" s="266"/>
      <c r="B80" s="125" t="s">
        <v>15</v>
      </c>
      <c r="C80" s="268"/>
      <c r="D80" s="270"/>
      <c r="E80" s="268"/>
      <c r="F80" s="270"/>
      <c r="G80" s="270"/>
      <c r="H80" s="270"/>
      <c r="I80" s="270"/>
      <c r="J80" s="270"/>
      <c r="K80" s="270"/>
      <c r="L80" s="280"/>
      <c r="M80" s="276"/>
      <c r="N80" s="278"/>
      <c r="O80" s="303"/>
      <c r="P80" s="272"/>
      <c r="Q80" s="274"/>
      <c r="R80" s="299"/>
      <c r="S80" s="276"/>
      <c r="T80" s="278"/>
      <c r="U80" s="303"/>
      <c r="V80" s="370"/>
      <c r="W80" s="372"/>
      <c r="X80" s="374"/>
      <c r="Y80" s="441"/>
      <c r="Z80" s="434"/>
      <c r="AA80" s="436"/>
      <c r="AB80" s="414"/>
    </row>
    <row r="81" spans="1:28" ht="36.75" customHeight="1" x14ac:dyDescent="0.25">
      <c r="A81" s="288" t="s">
        <v>180</v>
      </c>
      <c r="B81" s="124" t="s">
        <v>181</v>
      </c>
      <c r="C81" s="124" t="s">
        <v>182</v>
      </c>
      <c r="D81" s="289" t="s">
        <v>28</v>
      </c>
      <c r="E81" s="290" t="s">
        <v>185</v>
      </c>
      <c r="F81" s="289" t="s">
        <v>186</v>
      </c>
      <c r="G81" s="289">
        <v>100</v>
      </c>
      <c r="H81" s="289"/>
      <c r="I81" s="289" t="s">
        <v>187</v>
      </c>
      <c r="J81" s="289"/>
      <c r="K81" s="289"/>
      <c r="L81" s="281" t="s">
        <v>188</v>
      </c>
      <c r="M81" s="62">
        <v>32571.3</v>
      </c>
      <c r="N81" s="107">
        <f>M81/M82*100</f>
        <v>357.30599618245247</v>
      </c>
      <c r="O81" s="63">
        <v>0</v>
      </c>
      <c r="P81" s="62">
        <v>6040.3</v>
      </c>
      <c r="Q81" s="107">
        <f>P81/P82*100</f>
        <v>262621.73913043481</v>
      </c>
      <c r="R81" s="63">
        <v>0</v>
      </c>
      <c r="S81" s="62">
        <v>0</v>
      </c>
      <c r="T81" s="63">
        <v>0</v>
      </c>
      <c r="U81" s="63">
        <v>3</v>
      </c>
      <c r="V81" s="62">
        <v>1866.9</v>
      </c>
      <c r="W81" s="107">
        <f>V81/V82*100</f>
        <v>2.8985169728360098</v>
      </c>
      <c r="X81" s="66">
        <v>3</v>
      </c>
      <c r="Y81" s="67">
        <v>734122.7</v>
      </c>
      <c r="Z81" s="136">
        <f>Y81/Y82*100</f>
        <v>109.71652434298409</v>
      </c>
      <c r="AA81" s="66">
        <v>0</v>
      </c>
      <c r="AB81" s="415">
        <f>(O81+R81+U81+X81+AA81)/5</f>
        <v>1.2</v>
      </c>
    </row>
    <row r="82" spans="1:28" ht="72" customHeight="1" x14ac:dyDescent="0.25">
      <c r="A82" s="265"/>
      <c r="B82" s="124" t="s">
        <v>14</v>
      </c>
      <c r="C82" s="124" t="s">
        <v>183</v>
      </c>
      <c r="D82" s="269"/>
      <c r="E82" s="267"/>
      <c r="F82" s="269"/>
      <c r="G82" s="269"/>
      <c r="H82" s="269"/>
      <c r="I82" s="269"/>
      <c r="J82" s="269"/>
      <c r="K82" s="269"/>
      <c r="L82" s="279"/>
      <c r="M82" s="311">
        <v>9115.7999999999993</v>
      </c>
      <c r="N82" s="291"/>
      <c r="O82" s="302"/>
      <c r="P82" s="311">
        <v>2.2999999999999998</v>
      </c>
      <c r="Q82" s="291"/>
      <c r="R82" s="302"/>
      <c r="S82" s="311">
        <v>0</v>
      </c>
      <c r="T82" s="291"/>
      <c r="U82" s="302"/>
      <c r="V82" s="311">
        <v>64408.800000000003</v>
      </c>
      <c r="W82" s="291"/>
      <c r="X82" s="302"/>
      <c r="Y82" s="439">
        <v>669108.6</v>
      </c>
      <c r="Z82" s="433"/>
      <c r="AA82" s="435"/>
      <c r="AB82" s="415"/>
    </row>
    <row r="83" spans="1:28" ht="73.5" customHeight="1" thickBot="1" x14ac:dyDescent="0.3">
      <c r="A83" s="266"/>
      <c r="B83" s="125" t="s">
        <v>322</v>
      </c>
      <c r="C83" s="125" t="s">
        <v>184</v>
      </c>
      <c r="D83" s="270"/>
      <c r="E83" s="268"/>
      <c r="F83" s="270"/>
      <c r="G83" s="270"/>
      <c r="H83" s="270"/>
      <c r="I83" s="270"/>
      <c r="J83" s="270"/>
      <c r="K83" s="270"/>
      <c r="L83" s="280"/>
      <c r="M83" s="276"/>
      <c r="N83" s="278"/>
      <c r="O83" s="303"/>
      <c r="P83" s="276"/>
      <c r="Q83" s="278"/>
      <c r="R83" s="303"/>
      <c r="S83" s="276"/>
      <c r="T83" s="278"/>
      <c r="U83" s="303"/>
      <c r="V83" s="276"/>
      <c r="W83" s="278"/>
      <c r="X83" s="303"/>
      <c r="Y83" s="441"/>
      <c r="Z83" s="434"/>
      <c r="AA83" s="436"/>
      <c r="AB83" s="415"/>
    </row>
    <row r="84" spans="1:28" ht="54" customHeight="1" x14ac:dyDescent="0.25">
      <c r="A84" s="342" t="s">
        <v>313</v>
      </c>
      <c r="B84" s="124" t="s">
        <v>189</v>
      </c>
      <c r="C84" s="124" t="s">
        <v>190</v>
      </c>
      <c r="D84" s="289" t="s">
        <v>28</v>
      </c>
      <c r="E84" s="290" t="s">
        <v>193</v>
      </c>
      <c r="F84" s="81" t="s">
        <v>194</v>
      </c>
      <c r="G84" s="289" t="s">
        <v>44</v>
      </c>
      <c r="H84" s="289"/>
      <c r="I84" s="289"/>
      <c r="J84" s="289" t="s">
        <v>196</v>
      </c>
      <c r="K84" s="81" t="s">
        <v>197</v>
      </c>
      <c r="L84" s="281" t="s">
        <v>199</v>
      </c>
      <c r="M84" s="62">
        <v>0</v>
      </c>
      <c r="N84" s="63">
        <v>0</v>
      </c>
      <c r="O84" s="63">
        <v>5</v>
      </c>
      <c r="P84" s="184">
        <v>0</v>
      </c>
      <c r="Q84" s="186">
        <v>0</v>
      </c>
      <c r="R84" s="186">
        <v>5</v>
      </c>
      <c r="S84" s="62">
        <v>0</v>
      </c>
      <c r="T84" s="63">
        <v>0</v>
      </c>
      <c r="U84" s="63">
        <v>5</v>
      </c>
      <c r="V84" s="216">
        <v>0</v>
      </c>
      <c r="W84" s="223">
        <v>0</v>
      </c>
      <c r="X84" s="221">
        <v>5</v>
      </c>
      <c r="Y84" s="67">
        <v>0</v>
      </c>
      <c r="Z84" s="64">
        <v>0</v>
      </c>
      <c r="AA84" s="66">
        <v>5</v>
      </c>
      <c r="AB84" s="414">
        <f>(O84+R84+U84+X84+AA84)/5</f>
        <v>5</v>
      </c>
    </row>
    <row r="85" spans="1:28" ht="103.5" customHeight="1" x14ac:dyDescent="0.25">
      <c r="A85" s="343"/>
      <c r="B85" s="124" t="s">
        <v>14</v>
      </c>
      <c r="C85" s="124" t="s">
        <v>191</v>
      </c>
      <c r="D85" s="269"/>
      <c r="E85" s="267"/>
      <c r="F85" s="81" t="s">
        <v>195</v>
      </c>
      <c r="G85" s="269"/>
      <c r="H85" s="269"/>
      <c r="I85" s="269"/>
      <c r="J85" s="269"/>
      <c r="K85" s="81" t="s">
        <v>198</v>
      </c>
      <c r="L85" s="279"/>
      <c r="M85" s="311">
        <v>0</v>
      </c>
      <c r="N85" s="291"/>
      <c r="O85" s="302"/>
      <c r="P85" s="308"/>
      <c r="Q85" s="309"/>
      <c r="R85" s="298"/>
      <c r="S85" s="311"/>
      <c r="T85" s="291"/>
      <c r="U85" s="302"/>
      <c r="V85" s="375"/>
      <c r="W85" s="376"/>
      <c r="X85" s="393"/>
      <c r="Y85" s="439"/>
      <c r="Z85" s="433"/>
      <c r="AA85" s="435"/>
      <c r="AB85" s="414"/>
    </row>
    <row r="86" spans="1:28" ht="105.75" customHeight="1" thickBot="1" x14ac:dyDescent="0.3">
      <c r="A86" s="344"/>
      <c r="B86" s="125" t="s">
        <v>322</v>
      </c>
      <c r="C86" s="125" t="s">
        <v>192</v>
      </c>
      <c r="D86" s="270"/>
      <c r="E86" s="268"/>
      <c r="F86" s="80"/>
      <c r="G86" s="270"/>
      <c r="H86" s="270"/>
      <c r="I86" s="270"/>
      <c r="J86" s="270"/>
      <c r="K86" s="80"/>
      <c r="L86" s="280"/>
      <c r="M86" s="276"/>
      <c r="N86" s="278"/>
      <c r="O86" s="303"/>
      <c r="P86" s="272"/>
      <c r="Q86" s="274"/>
      <c r="R86" s="299"/>
      <c r="S86" s="276"/>
      <c r="T86" s="278"/>
      <c r="U86" s="303"/>
      <c r="V86" s="370"/>
      <c r="W86" s="372"/>
      <c r="X86" s="374"/>
      <c r="Y86" s="441"/>
      <c r="Z86" s="434"/>
      <c r="AA86" s="436"/>
      <c r="AB86" s="414"/>
    </row>
    <row r="87" spans="1:28" ht="180.75" customHeight="1" x14ac:dyDescent="0.25">
      <c r="A87" s="342" t="s">
        <v>314</v>
      </c>
      <c r="B87" s="124" t="s">
        <v>200</v>
      </c>
      <c r="C87" s="290" t="s">
        <v>201</v>
      </c>
      <c r="D87" s="289"/>
      <c r="E87" s="290" t="s">
        <v>147</v>
      </c>
      <c r="F87" s="289" t="s">
        <v>148</v>
      </c>
      <c r="G87" s="289"/>
      <c r="H87" s="289"/>
      <c r="I87" s="289"/>
      <c r="J87" s="289"/>
      <c r="K87" s="289" t="s">
        <v>149</v>
      </c>
      <c r="L87" s="281"/>
      <c r="M87" s="62">
        <v>0</v>
      </c>
      <c r="N87" s="63">
        <v>0</v>
      </c>
      <c r="O87" s="63">
        <v>0</v>
      </c>
      <c r="P87" s="184">
        <v>1</v>
      </c>
      <c r="Q87" s="186">
        <v>1</v>
      </c>
      <c r="R87" s="186">
        <v>5</v>
      </c>
      <c r="S87" s="62">
        <v>1</v>
      </c>
      <c r="T87" s="63">
        <v>1</v>
      </c>
      <c r="U87" s="63">
        <v>5</v>
      </c>
      <c r="V87" s="216">
        <v>1</v>
      </c>
      <c r="W87" s="223">
        <v>1</v>
      </c>
      <c r="X87" s="221">
        <v>5</v>
      </c>
      <c r="Y87" s="67" t="s">
        <v>286</v>
      </c>
      <c r="Z87" s="64" t="s">
        <v>286</v>
      </c>
      <c r="AA87" s="66" t="s">
        <v>286</v>
      </c>
      <c r="AB87" s="414">
        <f>(O87+R87+U87+X87)/4</f>
        <v>3.75</v>
      </c>
    </row>
    <row r="88" spans="1:28" x14ac:dyDescent="0.25">
      <c r="A88" s="343"/>
      <c r="B88" s="124" t="s">
        <v>14</v>
      </c>
      <c r="C88" s="267"/>
      <c r="D88" s="269"/>
      <c r="E88" s="267"/>
      <c r="F88" s="269"/>
      <c r="G88" s="269"/>
      <c r="H88" s="269"/>
      <c r="I88" s="269"/>
      <c r="J88" s="269"/>
      <c r="K88" s="269"/>
      <c r="L88" s="279"/>
      <c r="M88" s="311"/>
      <c r="N88" s="291"/>
      <c r="O88" s="302"/>
      <c r="P88" s="308"/>
      <c r="Q88" s="309"/>
      <c r="R88" s="298"/>
      <c r="S88" s="311"/>
      <c r="T88" s="291"/>
      <c r="U88" s="302"/>
      <c r="V88" s="375"/>
      <c r="W88" s="376"/>
      <c r="X88" s="393"/>
      <c r="Y88" s="439"/>
      <c r="Z88" s="433"/>
      <c r="AA88" s="435"/>
      <c r="AB88" s="414"/>
    </row>
    <row r="89" spans="1:28" ht="15.75" thickBot="1" x14ac:dyDescent="0.3">
      <c r="A89" s="344"/>
      <c r="B89" s="125" t="s">
        <v>15</v>
      </c>
      <c r="C89" s="268"/>
      <c r="D89" s="270"/>
      <c r="E89" s="268"/>
      <c r="F89" s="270"/>
      <c r="G89" s="270"/>
      <c r="H89" s="270"/>
      <c r="I89" s="270"/>
      <c r="J89" s="270"/>
      <c r="K89" s="270"/>
      <c r="L89" s="280"/>
      <c r="M89" s="276"/>
      <c r="N89" s="278"/>
      <c r="O89" s="303"/>
      <c r="P89" s="272"/>
      <c r="Q89" s="274"/>
      <c r="R89" s="299"/>
      <c r="S89" s="276"/>
      <c r="T89" s="278"/>
      <c r="U89" s="303"/>
      <c r="V89" s="370"/>
      <c r="W89" s="372"/>
      <c r="X89" s="374"/>
      <c r="Y89" s="441"/>
      <c r="Z89" s="434"/>
      <c r="AA89" s="436"/>
      <c r="AB89" s="414"/>
    </row>
    <row r="90" spans="1:28" ht="27" x14ac:dyDescent="0.25">
      <c r="A90" s="288" t="s">
        <v>202</v>
      </c>
      <c r="B90" s="124" t="s">
        <v>203</v>
      </c>
      <c r="C90" s="124" t="s">
        <v>205</v>
      </c>
      <c r="D90" s="289" t="s">
        <v>28</v>
      </c>
      <c r="E90" s="290" t="s">
        <v>208</v>
      </c>
      <c r="F90" s="289" t="s">
        <v>209</v>
      </c>
      <c r="G90" s="289" t="s">
        <v>210</v>
      </c>
      <c r="H90" s="289" t="s">
        <v>211</v>
      </c>
      <c r="I90" s="289" t="s">
        <v>212</v>
      </c>
      <c r="J90" s="289" t="s">
        <v>213</v>
      </c>
      <c r="K90" s="289" t="s">
        <v>214</v>
      </c>
      <c r="L90" s="281" t="s">
        <v>215</v>
      </c>
      <c r="M90" s="62">
        <v>31059.8</v>
      </c>
      <c r="N90" s="107">
        <f>(M90-M91)*100/M91</f>
        <v>19.563778024143883</v>
      </c>
      <c r="O90" s="63">
        <v>3</v>
      </c>
      <c r="P90" s="184">
        <v>530381.9</v>
      </c>
      <c r="Q90" s="189">
        <f>(P90-P91)*100/P91</f>
        <v>17.541651255050375</v>
      </c>
      <c r="R90" s="186">
        <v>3</v>
      </c>
      <c r="S90" s="62">
        <v>112184.7</v>
      </c>
      <c r="T90" s="107">
        <f>(S90-S91)*100/S91</f>
        <v>19.328541812700962</v>
      </c>
      <c r="U90" s="63">
        <v>3</v>
      </c>
      <c r="V90" s="216">
        <v>1105199.2</v>
      </c>
      <c r="W90" s="220">
        <f>(V90-V91)*100/V91</f>
        <v>643.44837328507958</v>
      </c>
      <c r="X90" s="221">
        <v>0</v>
      </c>
      <c r="Y90" s="67">
        <v>46611.4</v>
      </c>
      <c r="Z90" s="136">
        <f>(Y90-Y91)*100/Y91</f>
        <v>-1.5740083789445263</v>
      </c>
      <c r="AA90" s="66">
        <v>5</v>
      </c>
      <c r="AB90" s="415">
        <f>(O90+R90+U90+X90+AA90)/5</f>
        <v>2.8</v>
      </c>
    </row>
    <row r="91" spans="1:28" ht="25.5" x14ac:dyDescent="0.25">
      <c r="A91" s="265"/>
      <c r="B91" s="124" t="s">
        <v>14</v>
      </c>
      <c r="C91" s="124" t="s">
        <v>206</v>
      </c>
      <c r="D91" s="269"/>
      <c r="E91" s="267"/>
      <c r="F91" s="269"/>
      <c r="G91" s="269"/>
      <c r="H91" s="269"/>
      <c r="I91" s="269"/>
      <c r="J91" s="269"/>
      <c r="K91" s="269"/>
      <c r="L91" s="279"/>
      <c r="M91" s="311">
        <v>25977.599999999999</v>
      </c>
      <c r="N91" s="291"/>
      <c r="O91" s="302"/>
      <c r="P91" s="308">
        <v>451228.9</v>
      </c>
      <c r="Q91" s="309"/>
      <c r="R91" s="298"/>
      <c r="S91" s="311">
        <v>94013.3</v>
      </c>
      <c r="T91" s="291"/>
      <c r="U91" s="302"/>
      <c r="V91" s="375">
        <v>148658.5</v>
      </c>
      <c r="W91" s="376"/>
      <c r="X91" s="393"/>
      <c r="Y91" s="311">
        <v>47356.800000000003</v>
      </c>
      <c r="Z91" s="433"/>
      <c r="AA91" s="435"/>
      <c r="AB91" s="415"/>
    </row>
    <row r="92" spans="1:28" ht="39.75" x14ac:dyDescent="0.25">
      <c r="A92" s="265"/>
      <c r="B92" s="124" t="s">
        <v>204</v>
      </c>
      <c r="C92" s="124" t="s">
        <v>207</v>
      </c>
      <c r="D92" s="269"/>
      <c r="E92" s="267"/>
      <c r="F92" s="269"/>
      <c r="G92" s="269"/>
      <c r="H92" s="269"/>
      <c r="I92" s="269"/>
      <c r="J92" s="269"/>
      <c r="K92" s="269"/>
      <c r="L92" s="279"/>
      <c r="M92" s="275"/>
      <c r="N92" s="277"/>
      <c r="O92" s="304"/>
      <c r="P92" s="271"/>
      <c r="Q92" s="273"/>
      <c r="R92" s="310"/>
      <c r="S92" s="275"/>
      <c r="T92" s="277"/>
      <c r="U92" s="304"/>
      <c r="V92" s="369"/>
      <c r="W92" s="371"/>
      <c r="X92" s="373"/>
      <c r="Y92" s="275"/>
      <c r="Z92" s="442"/>
      <c r="AA92" s="443"/>
      <c r="AB92" s="415"/>
    </row>
    <row r="93" spans="1:28" ht="15.75" thickBot="1" x14ac:dyDescent="0.3">
      <c r="A93" s="266"/>
      <c r="B93" s="51"/>
      <c r="C93" s="125"/>
      <c r="D93" s="270"/>
      <c r="E93" s="268"/>
      <c r="F93" s="270"/>
      <c r="G93" s="270"/>
      <c r="H93" s="270"/>
      <c r="I93" s="270"/>
      <c r="J93" s="270"/>
      <c r="K93" s="270"/>
      <c r="L93" s="280"/>
      <c r="M93" s="276"/>
      <c r="N93" s="278"/>
      <c r="O93" s="303"/>
      <c r="P93" s="272"/>
      <c r="Q93" s="274"/>
      <c r="R93" s="299"/>
      <c r="S93" s="276"/>
      <c r="T93" s="278"/>
      <c r="U93" s="303"/>
      <c r="V93" s="370"/>
      <c r="W93" s="372"/>
      <c r="X93" s="374"/>
      <c r="Y93" s="275"/>
      <c r="Z93" s="442"/>
      <c r="AA93" s="443"/>
      <c r="AB93" s="415"/>
    </row>
    <row r="94" spans="1:28" ht="15.75" thickBot="1" x14ac:dyDescent="0.3">
      <c r="A94" s="281" t="s">
        <v>216</v>
      </c>
      <c r="B94" s="345"/>
      <c r="C94" s="345"/>
      <c r="D94" s="345"/>
      <c r="E94" s="346"/>
      <c r="F94" s="347">
        <v>60</v>
      </c>
      <c r="G94" s="348"/>
      <c r="H94" s="348"/>
      <c r="I94" s="348"/>
      <c r="J94" s="348"/>
      <c r="K94" s="349"/>
      <c r="L94" s="73"/>
      <c r="M94" s="102"/>
      <c r="N94" s="103"/>
      <c r="O94" s="176">
        <f>O56+O65+O68+O71+O78+O59+O62+O74+O87+O90+O84+O81</f>
        <v>25</v>
      </c>
      <c r="P94" s="175"/>
      <c r="Q94" s="176"/>
      <c r="R94" s="176">
        <f>R56+R65+R68+R71+R78+R59+R62+R74+R87+R90+R84+R81</f>
        <v>50</v>
      </c>
      <c r="S94" s="175"/>
      <c r="T94" s="176"/>
      <c r="U94" s="176">
        <f>U56+U65+U68+U71+U78+U59+U62+U74+U87+U90+U84+U81</f>
        <v>53</v>
      </c>
      <c r="V94" s="233"/>
      <c r="W94" s="234"/>
      <c r="X94" s="234">
        <f>X56+X65+X68+X71+X78+X59+X62+X74+X87+X90+X84+X81</f>
        <v>34</v>
      </c>
      <c r="Y94" s="75"/>
      <c r="Z94" s="75"/>
      <c r="AA94" s="75">
        <f>AA56+AA65+AA68+AA71+AA78+AA90+AA84+AA81</f>
        <v>34</v>
      </c>
      <c r="AB94" s="77"/>
    </row>
    <row r="95" spans="1:28" ht="15.75" customHeight="1" thickBot="1" x14ac:dyDescent="0.3">
      <c r="A95" s="458" t="s">
        <v>217</v>
      </c>
      <c r="B95" s="459"/>
      <c r="C95" s="459"/>
      <c r="D95" s="459"/>
      <c r="E95" s="459"/>
      <c r="F95" s="459"/>
      <c r="G95" s="459"/>
      <c r="H95" s="459"/>
      <c r="I95" s="459"/>
      <c r="J95" s="459"/>
      <c r="K95" s="459"/>
      <c r="L95" s="459"/>
      <c r="M95" s="459"/>
      <c r="N95" s="459"/>
      <c r="O95" s="459"/>
      <c r="P95" s="459"/>
      <c r="Q95" s="459"/>
      <c r="R95" s="459"/>
      <c r="S95" s="459"/>
      <c r="T95" s="459"/>
      <c r="U95" s="459"/>
      <c r="V95" s="460"/>
      <c r="W95" s="460"/>
      <c r="X95" s="460"/>
      <c r="Y95" s="460"/>
      <c r="Z95" s="460"/>
      <c r="AA95" s="460"/>
      <c r="AB95" s="461"/>
    </row>
    <row r="96" spans="1:28" ht="156" customHeight="1" x14ac:dyDescent="0.25">
      <c r="A96" s="265" t="s">
        <v>218</v>
      </c>
      <c r="B96" s="124" t="s">
        <v>219</v>
      </c>
      <c r="C96" s="267" t="s">
        <v>220</v>
      </c>
      <c r="D96" s="269" t="s">
        <v>17</v>
      </c>
      <c r="E96" s="267" t="s">
        <v>18</v>
      </c>
      <c r="F96" s="269" t="s">
        <v>19</v>
      </c>
      <c r="G96" s="269">
        <v>4</v>
      </c>
      <c r="H96" s="269">
        <v>3</v>
      </c>
      <c r="I96" s="269">
        <v>2</v>
      </c>
      <c r="J96" s="269">
        <v>1</v>
      </c>
      <c r="K96" s="269">
        <v>0</v>
      </c>
      <c r="L96" s="279"/>
      <c r="M96" s="139">
        <v>0</v>
      </c>
      <c r="N96" s="72">
        <v>0</v>
      </c>
      <c r="O96" s="72">
        <v>5</v>
      </c>
      <c r="P96" s="199">
        <v>0</v>
      </c>
      <c r="Q96" s="196">
        <v>0</v>
      </c>
      <c r="R96" s="196">
        <v>5</v>
      </c>
      <c r="S96" s="139">
        <v>0</v>
      </c>
      <c r="T96" s="72">
        <v>0</v>
      </c>
      <c r="U96" s="72">
        <v>5</v>
      </c>
      <c r="V96" s="235">
        <v>0</v>
      </c>
      <c r="W96" s="236">
        <v>0</v>
      </c>
      <c r="X96" s="232">
        <v>5</v>
      </c>
      <c r="Y96" s="67">
        <v>0</v>
      </c>
      <c r="Z96" s="64">
        <v>0</v>
      </c>
      <c r="AA96" s="66">
        <v>5</v>
      </c>
      <c r="AB96" s="413">
        <f>(O96+R96+U96+X96+AA96)/5</f>
        <v>5</v>
      </c>
    </row>
    <row r="97" spans="1:28" x14ac:dyDescent="0.25">
      <c r="A97" s="265"/>
      <c r="B97" s="124" t="s">
        <v>14</v>
      </c>
      <c r="C97" s="267"/>
      <c r="D97" s="269"/>
      <c r="E97" s="267"/>
      <c r="F97" s="269"/>
      <c r="G97" s="269"/>
      <c r="H97" s="269"/>
      <c r="I97" s="269"/>
      <c r="J97" s="269"/>
      <c r="K97" s="269"/>
      <c r="L97" s="279"/>
      <c r="M97" s="311"/>
      <c r="N97" s="291"/>
      <c r="O97" s="302"/>
      <c r="P97" s="308"/>
      <c r="Q97" s="309"/>
      <c r="R97" s="298"/>
      <c r="S97" s="311"/>
      <c r="T97" s="291"/>
      <c r="U97" s="302"/>
      <c r="V97" s="375"/>
      <c r="W97" s="376"/>
      <c r="X97" s="393"/>
      <c r="Y97" s="439"/>
      <c r="Z97" s="433"/>
      <c r="AA97" s="435"/>
      <c r="AB97" s="414"/>
    </row>
    <row r="98" spans="1:28" ht="15.75" thickBot="1" x14ac:dyDescent="0.3">
      <c r="A98" s="266"/>
      <c r="B98" s="125" t="s">
        <v>15</v>
      </c>
      <c r="C98" s="268"/>
      <c r="D98" s="270"/>
      <c r="E98" s="268"/>
      <c r="F98" s="270"/>
      <c r="G98" s="270"/>
      <c r="H98" s="270"/>
      <c r="I98" s="270"/>
      <c r="J98" s="270"/>
      <c r="K98" s="270"/>
      <c r="L98" s="280"/>
      <c r="M98" s="276"/>
      <c r="N98" s="278"/>
      <c r="O98" s="303"/>
      <c r="P98" s="272"/>
      <c r="Q98" s="274"/>
      <c r="R98" s="299"/>
      <c r="S98" s="276"/>
      <c r="T98" s="278"/>
      <c r="U98" s="303"/>
      <c r="V98" s="370"/>
      <c r="W98" s="372"/>
      <c r="X98" s="374"/>
      <c r="Y98" s="441"/>
      <c r="Z98" s="434"/>
      <c r="AA98" s="436"/>
      <c r="AB98" s="414"/>
    </row>
    <row r="99" spans="1:28" ht="38.25" x14ac:dyDescent="0.25">
      <c r="A99" s="288" t="s">
        <v>221</v>
      </c>
      <c r="B99" s="124" t="s">
        <v>222</v>
      </c>
      <c r="C99" s="290" t="s">
        <v>223</v>
      </c>
      <c r="D99" s="289"/>
      <c r="E99" s="290" t="s">
        <v>224</v>
      </c>
      <c r="F99" s="289" t="s">
        <v>225</v>
      </c>
      <c r="G99" s="289"/>
      <c r="H99" s="289"/>
      <c r="I99" s="289"/>
      <c r="J99" s="289"/>
      <c r="K99" s="289" t="s">
        <v>226</v>
      </c>
      <c r="L99" s="281" t="s">
        <v>227</v>
      </c>
      <c r="M99" s="244" t="s">
        <v>323</v>
      </c>
      <c r="N99" s="245"/>
      <c r="O99" s="246"/>
      <c r="P99" s="247" t="s">
        <v>323</v>
      </c>
      <c r="Q99" s="248"/>
      <c r="R99" s="249"/>
      <c r="S99" s="244" t="s">
        <v>323</v>
      </c>
      <c r="T99" s="245"/>
      <c r="U99" s="246"/>
      <c r="V99" s="250" t="s">
        <v>323</v>
      </c>
      <c r="W99" s="251"/>
      <c r="X99" s="252"/>
      <c r="Y99" s="244" t="s">
        <v>323</v>
      </c>
      <c r="Z99" s="245"/>
      <c r="AA99" s="246"/>
      <c r="AB99" s="414"/>
    </row>
    <row r="100" spans="1:28" x14ac:dyDescent="0.25">
      <c r="A100" s="265"/>
      <c r="B100" s="124" t="s">
        <v>14</v>
      </c>
      <c r="C100" s="267"/>
      <c r="D100" s="269"/>
      <c r="E100" s="267"/>
      <c r="F100" s="269"/>
      <c r="G100" s="269"/>
      <c r="H100" s="269"/>
      <c r="I100" s="269"/>
      <c r="J100" s="269"/>
      <c r="K100" s="269"/>
      <c r="L100" s="279"/>
      <c r="M100" s="311"/>
      <c r="N100" s="291"/>
      <c r="O100" s="302"/>
      <c r="P100" s="308"/>
      <c r="Q100" s="309"/>
      <c r="R100" s="298"/>
      <c r="S100" s="311"/>
      <c r="T100" s="291"/>
      <c r="U100" s="302"/>
      <c r="V100" s="375"/>
      <c r="W100" s="376"/>
      <c r="X100" s="393"/>
      <c r="Y100" s="439"/>
      <c r="Z100" s="433"/>
      <c r="AA100" s="435"/>
      <c r="AB100" s="414"/>
    </row>
    <row r="101" spans="1:28" ht="15.75" thickBot="1" x14ac:dyDescent="0.3">
      <c r="A101" s="266"/>
      <c r="B101" s="125" t="s">
        <v>204</v>
      </c>
      <c r="C101" s="268"/>
      <c r="D101" s="270"/>
      <c r="E101" s="268"/>
      <c r="F101" s="270"/>
      <c r="G101" s="270"/>
      <c r="H101" s="270"/>
      <c r="I101" s="270"/>
      <c r="J101" s="270"/>
      <c r="K101" s="270"/>
      <c r="L101" s="280"/>
      <c r="M101" s="276"/>
      <c r="N101" s="278"/>
      <c r="O101" s="303"/>
      <c r="P101" s="272"/>
      <c r="Q101" s="274"/>
      <c r="R101" s="299"/>
      <c r="S101" s="276"/>
      <c r="T101" s="278"/>
      <c r="U101" s="303"/>
      <c r="V101" s="370"/>
      <c r="W101" s="372"/>
      <c r="X101" s="374"/>
      <c r="Y101" s="441"/>
      <c r="Z101" s="434"/>
      <c r="AA101" s="436"/>
      <c r="AB101" s="414"/>
    </row>
    <row r="102" spans="1:28" ht="25.5" x14ac:dyDescent="0.25">
      <c r="A102" s="288" t="s">
        <v>228</v>
      </c>
      <c r="B102" s="124" t="s">
        <v>229</v>
      </c>
      <c r="C102" s="290" t="s">
        <v>230</v>
      </c>
      <c r="D102" s="289"/>
      <c r="E102" s="290" t="s">
        <v>231</v>
      </c>
      <c r="F102" s="289" t="s">
        <v>232</v>
      </c>
      <c r="G102" s="289"/>
      <c r="H102" s="289"/>
      <c r="I102" s="289"/>
      <c r="J102" s="289"/>
      <c r="K102" s="289" t="s">
        <v>233</v>
      </c>
      <c r="L102" s="281"/>
      <c r="M102" s="62"/>
      <c r="N102" s="63"/>
      <c r="O102" s="63">
        <v>5</v>
      </c>
      <c r="P102" s="184"/>
      <c r="Q102" s="186"/>
      <c r="R102" s="186">
        <v>5</v>
      </c>
      <c r="S102" s="62"/>
      <c r="T102" s="63"/>
      <c r="U102" s="63">
        <v>5</v>
      </c>
      <c r="V102" s="216"/>
      <c r="W102" s="223"/>
      <c r="X102" s="221">
        <v>5</v>
      </c>
      <c r="Y102" s="67"/>
      <c r="Z102" s="64"/>
      <c r="AA102" s="66">
        <v>5</v>
      </c>
      <c r="AB102" s="414">
        <f>(O102+R102+U102+X102+AA102)/5</f>
        <v>5</v>
      </c>
    </row>
    <row r="103" spans="1:28" x14ac:dyDescent="0.25">
      <c r="A103" s="265"/>
      <c r="B103" s="124" t="s">
        <v>14</v>
      </c>
      <c r="C103" s="267"/>
      <c r="D103" s="269"/>
      <c r="E103" s="267"/>
      <c r="F103" s="269"/>
      <c r="G103" s="269"/>
      <c r="H103" s="269"/>
      <c r="I103" s="269"/>
      <c r="J103" s="269"/>
      <c r="K103" s="269"/>
      <c r="L103" s="279"/>
      <c r="M103" s="311"/>
      <c r="N103" s="291"/>
      <c r="O103" s="302"/>
      <c r="P103" s="308"/>
      <c r="Q103" s="309"/>
      <c r="R103" s="298"/>
      <c r="S103" s="311"/>
      <c r="T103" s="291"/>
      <c r="U103" s="302"/>
      <c r="V103" s="375"/>
      <c r="W103" s="376"/>
      <c r="X103" s="393"/>
      <c r="Y103" s="439"/>
      <c r="Z103" s="433"/>
      <c r="AA103" s="435"/>
      <c r="AB103" s="414"/>
    </row>
    <row r="104" spans="1:28" ht="15.75" thickBot="1" x14ac:dyDescent="0.3">
      <c r="A104" s="266"/>
      <c r="B104" s="125" t="s">
        <v>15</v>
      </c>
      <c r="C104" s="268"/>
      <c r="D104" s="270"/>
      <c r="E104" s="268"/>
      <c r="F104" s="270"/>
      <c r="G104" s="270"/>
      <c r="H104" s="270"/>
      <c r="I104" s="270"/>
      <c r="J104" s="270"/>
      <c r="K104" s="270"/>
      <c r="L104" s="280"/>
      <c r="M104" s="276"/>
      <c r="N104" s="278"/>
      <c r="O104" s="303"/>
      <c r="P104" s="272"/>
      <c r="Q104" s="274"/>
      <c r="R104" s="299"/>
      <c r="S104" s="276"/>
      <c r="T104" s="278"/>
      <c r="U104" s="303"/>
      <c r="V104" s="370"/>
      <c r="W104" s="372"/>
      <c r="X104" s="374"/>
      <c r="Y104" s="441"/>
      <c r="Z104" s="434"/>
      <c r="AA104" s="436"/>
      <c r="AB104" s="414"/>
    </row>
    <row r="105" spans="1:28" ht="69.75" customHeight="1" x14ac:dyDescent="0.25">
      <c r="A105" s="319" t="s">
        <v>315</v>
      </c>
      <c r="B105" s="124" t="s">
        <v>234</v>
      </c>
      <c r="C105" s="290" t="s">
        <v>235</v>
      </c>
      <c r="D105" s="289"/>
      <c r="E105" s="290" t="s">
        <v>236</v>
      </c>
      <c r="F105" s="289" t="s">
        <v>237</v>
      </c>
      <c r="G105" s="289"/>
      <c r="H105" s="289"/>
      <c r="I105" s="289"/>
      <c r="J105" s="289"/>
      <c r="K105" s="289" t="s">
        <v>238</v>
      </c>
      <c r="L105" s="281"/>
      <c r="M105" s="62" t="s">
        <v>317</v>
      </c>
      <c r="N105" s="63"/>
      <c r="O105" s="63">
        <v>5</v>
      </c>
      <c r="P105" s="184" t="s">
        <v>317</v>
      </c>
      <c r="Q105" s="186"/>
      <c r="R105" s="186">
        <v>5</v>
      </c>
      <c r="S105" s="62" t="s">
        <v>317</v>
      </c>
      <c r="T105" s="63"/>
      <c r="U105" s="63">
        <v>5</v>
      </c>
      <c r="V105" s="216" t="s">
        <v>317</v>
      </c>
      <c r="W105" s="223"/>
      <c r="X105" s="218">
        <v>5</v>
      </c>
      <c r="Y105" s="62" t="s">
        <v>317</v>
      </c>
      <c r="Z105" s="63">
        <v>0</v>
      </c>
      <c r="AA105" s="66">
        <v>5</v>
      </c>
      <c r="AB105" s="414">
        <f>(O105+R105+U105+X105+AA105)/5</f>
        <v>5</v>
      </c>
    </row>
    <row r="106" spans="1:28" x14ac:dyDescent="0.25">
      <c r="A106" s="320"/>
      <c r="B106" s="124" t="s">
        <v>14</v>
      </c>
      <c r="C106" s="267"/>
      <c r="D106" s="269"/>
      <c r="E106" s="267"/>
      <c r="F106" s="269"/>
      <c r="G106" s="269"/>
      <c r="H106" s="269"/>
      <c r="I106" s="269"/>
      <c r="J106" s="269"/>
      <c r="K106" s="269"/>
      <c r="L106" s="279"/>
      <c r="M106" s="311"/>
      <c r="N106" s="291"/>
      <c r="O106" s="302"/>
      <c r="P106" s="308"/>
      <c r="Q106" s="309"/>
      <c r="R106" s="298"/>
      <c r="S106" s="311"/>
      <c r="T106" s="291"/>
      <c r="U106" s="302"/>
      <c r="V106" s="375"/>
      <c r="W106" s="376"/>
      <c r="X106" s="381"/>
      <c r="Y106" s="439"/>
      <c r="Z106" s="433"/>
      <c r="AA106" s="435"/>
      <c r="AB106" s="414"/>
    </row>
    <row r="107" spans="1:28" ht="15.75" thickBot="1" x14ac:dyDescent="0.3">
      <c r="A107" s="321"/>
      <c r="B107" s="125" t="s">
        <v>15</v>
      </c>
      <c r="C107" s="268"/>
      <c r="D107" s="270"/>
      <c r="E107" s="268"/>
      <c r="F107" s="270"/>
      <c r="G107" s="270"/>
      <c r="H107" s="270"/>
      <c r="I107" s="270"/>
      <c r="J107" s="270"/>
      <c r="K107" s="270"/>
      <c r="L107" s="280"/>
      <c r="M107" s="276"/>
      <c r="N107" s="278"/>
      <c r="O107" s="303"/>
      <c r="P107" s="272"/>
      <c r="Q107" s="274"/>
      <c r="R107" s="299"/>
      <c r="S107" s="276"/>
      <c r="T107" s="278"/>
      <c r="U107" s="303"/>
      <c r="V107" s="370"/>
      <c r="W107" s="372"/>
      <c r="X107" s="383"/>
      <c r="Y107" s="441"/>
      <c r="Z107" s="434"/>
      <c r="AA107" s="436"/>
      <c r="AB107" s="414"/>
    </row>
    <row r="108" spans="1:28" s="31" customFormat="1" ht="19.5" customHeight="1" thickBot="1" x14ac:dyDescent="0.3">
      <c r="A108" s="462" t="s">
        <v>113</v>
      </c>
      <c r="B108" s="463"/>
      <c r="C108" s="463"/>
      <c r="D108" s="463"/>
      <c r="E108" s="464"/>
      <c r="F108" s="465">
        <v>20</v>
      </c>
      <c r="G108" s="466"/>
      <c r="H108" s="466"/>
      <c r="I108" s="466"/>
      <c r="J108" s="466"/>
      <c r="K108" s="467"/>
      <c r="L108" s="84"/>
      <c r="M108" s="140"/>
      <c r="N108" s="141"/>
      <c r="O108" s="141">
        <f>O96+O102+O105</f>
        <v>15</v>
      </c>
      <c r="P108" s="200"/>
      <c r="Q108" s="201"/>
      <c r="R108" s="201">
        <f>R96+R102+R105</f>
        <v>15</v>
      </c>
      <c r="S108" s="140"/>
      <c r="T108" s="141"/>
      <c r="U108" s="141">
        <f>U96+U102+U105</f>
        <v>15</v>
      </c>
      <c r="V108" s="237"/>
      <c r="W108" s="238"/>
      <c r="X108" s="239">
        <f>X96+X102+X105</f>
        <v>15</v>
      </c>
      <c r="Y108" s="114"/>
      <c r="Z108" s="114"/>
      <c r="AA108" s="114">
        <f>AA96+AA102+AA105</f>
        <v>15</v>
      </c>
      <c r="AB108" s="85"/>
    </row>
    <row r="109" spans="1:28" ht="22.5" customHeight="1" thickBot="1" x14ac:dyDescent="0.3">
      <c r="A109" s="458" t="s">
        <v>239</v>
      </c>
      <c r="B109" s="459"/>
      <c r="C109" s="459"/>
      <c r="D109" s="459"/>
      <c r="E109" s="459"/>
      <c r="F109" s="459"/>
      <c r="G109" s="459"/>
      <c r="H109" s="459"/>
      <c r="I109" s="459"/>
      <c r="J109" s="459"/>
      <c r="K109" s="459"/>
      <c r="L109" s="459"/>
      <c r="M109" s="459"/>
      <c r="N109" s="459"/>
      <c r="O109" s="459"/>
      <c r="P109" s="459"/>
      <c r="Q109" s="459"/>
      <c r="R109" s="459"/>
      <c r="S109" s="459"/>
      <c r="T109" s="459"/>
      <c r="U109" s="459"/>
      <c r="V109" s="459"/>
      <c r="W109" s="459"/>
      <c r="X109" s="459"/>
      <c r="Y109" s="459"/>
      <c r="Z109" s="459"/>
      <c r="AA109" s="459"/>
      <c r="AB109" s="461"/>
    </row>
    <row r="110" spans="1:28" ht="159" customHeight="1" x14ac:dyDescent="0.25">
      <c r="A110" s="265" t="s">
        <v>240</v>
      </c>
      <c r="B110" s="144" t="s">
        <v>241</v>
      </c>
      <c r="C110" s="350" t="s">
        <v>242</v>
      </c>
      <c r="D110" s="269"/>
      <c r="E110" s="267" t="s">
        <v>241</v>
      </c>
      <c r="F110" s="269" t="s">
        <v>243</v>
      </c>
      <c r="G110" s="269"/>
      <c r="H110" s="269"/>
      <c r="I110" s="269"/>
      <c r="J110" s="269"/>
      <c r="K110" s="269" t="s">
        <v>226</v>
      </c>
      <c r="L110" s="279" t="s">
        <v>244</v>
      </c>
      <c r="M110" s="139" t="s">
        <v>325</v>
      </c>
      <c r="N110" s="72"/>
      <c r="O110" s="72">
        <v>5</v>
      </c>
      <c r="P110" s="199" t="s">
        <v>325</v>
      </c>
      <c r="Q110" s="196"/>
      <c r="R110" s="196">
        <v>5</v>
      </c>
      <c r="S110" s="139" t="s">
        <v>325</v>
      </c>
      <c r="T110" s="72"/>
      <c r="U110" s="72">
        <v>5</v>
      </c>
      <c r="V110" s="235" t="s">
        <v>325</v>
      </c>
      <c r="W110" s="236"/>
      <c r="X110" s="232">
        <v>5</v>
      </c>
      <c r="Y110" s="67" t="s">
        <v>325</v>
      </c>
      <c r="Z110" s="64"/>
      <c r="AA110" s="66">
        <v>5</v>
      </c>
      <c r="AB110" s="413">
        <f>(O110+R110+U110+X110+AA110)/5</f>
        <v>5</v>
      </c>
    </row>
    <row r="111" spans="1:28" x14ac:dyDescent="0.25">
      <c r="A111" s="265"/>
      <c r="B111" s="144" t="s">
        <v>14</v>
      </c>
      <c r="C111" s="350"/>
      <c r="D111" s="269"/>
      <c r="E111" s="267"/>
      <c r="F111" s="269"/>
      <c r="G111" s="269"/>
      <c r="H111" s="269"/>
      <c r="I111" s="269"/>
      <c r="J111" s="269"/>
      <c r="K111" s="269"/>
      <c r="L111" s="279"/>
      <c r="M111" s="311"/>
      <c r="N111" s="291"/>
      <c r="O111" s="302"/>
      <c r="P111" s="308"/>
      <c r="Q111" s="309"/>
      <c r="R111" s="298"/>
      <c r="S111" s="311"/>
      <c r="T111" s="291"/>
      <c r="U111" s="302"/>
      <c r="V111" s="375"/>
      <c r="W111" s="376"/>
      <c r="X111" s="393"/>
      <c r="Y111" s="439"/>
      <c r="Z111" s="433"/>
      <c r="AA111" s="435"/>
      <c r="AB111" s="414"/>
    </row>
    <row r="112" spans="1:28" ht="15.75" thickBot="1" x14ac:dyDescent="0.3">
      <c r="A112" s="266"/>
      <c r="B112" s="145" t="s">
        <v>204</v>
      </c>
      <c r="C112" s="351"/>
      <c r="D112" s="270"/>
      <c r="E112" s="268"/>
      <c r="F112" s="270"/>
      <c r="G112" s="270"/>
      <c r="H112" s="270"/>
      <c r="I112" s="270"/>
      <c r="J112" s="270"/>
      <c r="K112" s="270"/>
      <c r="L112" s="279"/>
      <c r="M112" s="276"/>
      <c r="N112" s="278"/>
      <c r="O112" s="303"/>
      <c r="P112" s="272"/>
      <c r="Q112" s="274"/>
      <c r="R112" s="299"/>
      <c r="S112" s="276"/>
      <c r="T112" s="278"/>
      <c r="U112" s="303"/>
      <c r="V112" s="370"/>
      <c r="W112" s="372"/>
      <c r="X112" s="374"/>
      <c r="Y112" s="441"/>
      <c r="Z112" s="434"/>
      <c r="AA112" s="436"/>
      <c r="AB112" s="414"/>
    </row>
    <row r="113" spans="1:30" ht="90.75" customHeight="1" x14ac:dyDescent="0.25">
      <c r="A113" s="288" t="s">
        <v>245</v>
      </c>
      <c r="B113" s="124" t="s">
        <v>246</v>
      </c>
      <c r="C113" s="290" t="s">
        <v>247</v>
      </c>
      <c r="D113" s="289"/>
      <c r="E113" s="290" t="s">
        <v>248</v>
      </c>
      <c r="F113" s="289" t="s">
        <v>249</v>
      </c>
      <c r="G113" s="289" t="s">
        <v>250</v>
      </c>
      <c r="H113" s="289"/>
      <c r="I113" s="289" t="s">
        <v>251</v>
      </c>
      <c r="J113" s="289" t="s">
        <v>252</v>
      </c>
      <c r="K113" s="354"/>
      <c r="L113" s="357"/>
      <c r="M113" s="142" t="s">
        <v>317</v>
      </c>
      <c r="N113" s="63"/>
      <c r="O113" s="63">
        <v>4</v>
      </c>
      <c r="P113" s="202" t="s">
        <v>317</v>
      </c>
      <c r="Q113" s="186"/>
      <c r="R113" s="186">
        <v>4</v>
      </c>
      <c r="S113" s="127" t="s">
        <v>317</v>
      </c>
      <c r="T113" s="63"/>
      <c r="U113" s="63">
        <v>4</v>
      </c>
      <c r="V113" s="216" t="s">
        <v>317</v>
      </c>
      <c r="W113" s="223"/>
      <c r="X113" s="221">
        <v>4</v>
      </c>
      <c r="Y113" s="67" t="s">
        <v>317</v>
      </c>
      <c r="Z113" s="64"/>
      <c r="AA113" s="66">
        <v>4</v>
      </c>
      <c r="AB113" s="414">
        <f>(O113+R113+U113+X113+AA113)/5</f>
        <v>4</v>
      </c>
    </row>
    <row r="114" spans="1:30" x14ac:dyDescent="0.25">
      <c r="A114" s="265"/>
      <c r="B114" s="124" t="s">
        <v>14</v>
      </c>
      <c r="C114" s="267"/>
      <c r="D114" s="269"/>
      <c r="E114" s="267"/>
      <c r="F114" s="269"/>
      <c r="G114" s="269"/>
      <c r="H114" s="269"/>
      <c r="I114" s="269"/>
      <c r="J114" s="269"/>
      <c r="K114" s="355"/>
      <c r="L114" s="358"/>
      <c r="M114" s="352"/>
      <c r="N114" s="291"/>
      <c r="O114" s="302"/>
      <c r="P114" s="408"/>
      <c r="Q114" s="309"/>
      <c r="R114" s="298"/>
      <c r="S114" s="352"/>
      <c r="T114" s="291"/>
      <c r="U114" s="302"/>
      <c r="V114" s="375"/>
      <c r="W114" s="376"/>
      <c r="X114" s="393"/>
      <c r="Y114" s="439"/>
      <c r="Z114" s="433"/>
      <c r="AA114" s="435"/>
      <c r="AB114" s="414"/>
    </row>
    <row r="115" spans="1:30" ht="15.75" thickBot="1" x14ac:dyDescent="0.3">
      <c r="A115" s="266"/>
      <c r="B115" s="125" t="s">
        <v>204</v>
      </c>
      <c r="C115" s="268"/>
      <c r="D115" s="270"/>
      <c r="E115" s="268"/>
      <c r="F115" s="270"/>
      <c r="G115" s="270"/>
      <c r="H115" s="270"/>
      <c r="I115" s="270"/>
      <c r="J115" s="270"/>
      <c r="K115" s="356"/>
      <c r="L115" s="359"/>
      <c r="M115" s="353"/>
      <c r="N115" s="278"/>
      <c r="O115" s="303"/>
      <c r="P115" s="409"/>
      <c r="Q115" s="274"/>
      <c r="R115" s="299"/>
      <c r="S115" s="353"/>
      <c r="T115" s="278"/>
      <c r="U115" s="303"/>
      <c r="V115" s="370"/>
      <c r="W115" s="372"/>
      <c r="X115" s="374"/>
      <c r="Y115" s="441"/>
      <c r="Z115" s="434"/>
      <c r="AA115" s="436"/>
      <c r="AB115" s="414"/>
    </row>
    <row r="116" spans="1:30" ht="41.25" customHeight="1" x14ac:dyDescent="0.25">
      <c r="A116" s="288" t="s">
        <v>253</v>
      </c>
      <c r="B116" s="124" t="s">
        <v>254</v>
      </c>
      <c r="C116" s="290" t="s">
        <v>255</v>
      </c>
      <c r="D116" s="289"/>
      <c r="E116" s="290"/>
      <c r="F116" s="289" t="s">
        <v>256</v>
      </c>
      <c r="G116" s="289"/>
      <c r="H116" s="289"/>
      <c r="I116" s="289"/>
      <c r="J116" s="289"/>
      <c r="K116" s="289" t="s">
        <v>257</v>
      </c>
      <c r="L116" s="279"/>
      <c r="M116" s="62">
        <v>0</v>
      </c>
      <c r="N116" s="63">
        <v>0</v>
      </c>
      <c r="O116" s="63">
        <v>0</v>
      </c>
      <c r="P116" s="184">
        <v>1</v>
      </c>
      <c r="Q116" s="186">
        <v>1</v>
      </c>
      <c r="R116" s="186">
        <v>5</v>
      </c>
      <c r="S116" s="62">
        <v>1</v>
      </c>
      <c r="T116" s="63">
        <v>1</v>
      </c>
      <c r="U116" s="63">
        <v>5</v>
      </c>
      <c r="V116" s="216">
        <v>1</v>
      </c>
      <c r="W116" s="223">
        <v>1</v>
      </c>
      <c r="X116" s="221">
        <v>5</v>
      </c>
      <c r="Y116" s="67">
        <v>1</v>
      </c>
      <c r="Z116" s="64">
        <v>1</v>
      </c>
      <c r="AA116" s="66">
        <v>5</v>
      </c>
      <c r="AB116" s="414">
        <f>(O116+R116+U116+X116+AA116)/5</f>
        <v>4</v>
      </c>
    </row>
    <row r="117" spans="1:30" x14ac:dyDescent="0.25">
      <c r="A117" s="265"/>
      <c r="B117" s="124" t="s">
        <v>14</v>
      </c>
      <c r="C117" s="267"/>
      <c r="D117" s="269"/>
      <c r="E117" s="267"/>
      <c r="F117" s="269"/>
      <c r="G117" s="269"/>
      <c r="H117" s="269"/>
      <c r="I117" s="269"/>
      <c r="J117" s="269"/>
      <c r="K117" s="269"/>
      <c r="L117" s="279"/>
      <c r="M117" s="311"/>
      <c r="N117" s="291"/>
      <c r="O117" s="302"/>
      <c r="P117" s="308"/>
      <c r="Q117" s="309"/>
      <c r="R117" s="298"/>
      <c r="S117" s="311"/>
      <c r="T117" s="291"/>
      <c r="U117" s="302"/>
      <c r="V117" s="375"/>
      <c r="W117" s="376"/>
      <c r="X117" s="393"/>
      <c r="Y117" s="439"/>
      <c r="Z117" s="433"/>
      <c r="AA117" s="435"/>
      <c r="AB117" s="414"/>
    </row>
    <row r="118" spans="1:30" ht="52.5" customHeight="1" thickBot="1" x14ac:dyDescent="0.3">
      <c r="A118" s="266"/>
      <c r="B118" s="125" t="s">
        <v>15</v>
      </c>
      <c r="C118" s="268"/>
      <c r="D118" s="270"/>
      <c r="E118" s="268"/>
      <c r="F118" s="270"/>
      <c r="G118" s="270"/>
      <c r="H118" s="270"/>
      <c r="I118" s="270"/>
      <c r="J118" s="270"/>
      <c r="K118" s="270"/>
      <c r="L118" s="280"/>
      <c r="M118" s="276"/>
      <c r="N118" s="278"/>
      <c r="O118" s="303"/>
      <c r="P118" s="272"/>
      <c r="Q118" s="274"/>
      <c r="R118" s="299"/>
      <c r="S118" s="276"/>
      <c r="T118" s="278"/>
      <c r="U118" s="303"/>
      <c r="V118" s="370"/>
      <c r="W118" s="372"/>
      <c r="X118" s="374"/>
      <c r="Y118" s="441"/>
      <c r="Z118" s="434"/>
      <c r="AA118" s="436"/>
      <c r="AB118" s="414"/>
    </row>
    <row r="119" spans="1:30" ht="78" customHeight="1" x14ac:dyDescent="0.25">
      <c r="A119" s="319" t="s">
        <v>316</v>
      </c>
      <c r="B119" s="124" t="s">
        <v>258</v>
      </c>
      <c r="C119" s="290" t="s">
        <v>259</v>
      </c>
      <c r="D119" s="289"/>
      <c r="E119" s="290" t="s">
        <v>260</v>
      </c>
      <c r="F119" s="289" t="s">
        <v>261</v>
      </c>
      <c r="G119" s="289"/>
      <c r="H119" s="289"/>
      <c r="I119" s="289"/>
      <c r="J119" s="289"/>
      <c r="K119" s="289" t="s">
        <v>262</v>
      </c>
      <c r="L119" s="281"/>
      <c r="M119" s="62" t="s">
        <v>325</v>
      </c>
      <c r="N119" s="63"/>
      <c r="O119" s="63">
        <v>5</v>
      </c>
      <c r="P119" s="184" t="s">
        <v>325</v>
      </c>
      <c r="Q119" s="186"/>
      <c r="R119" s="186">
        <v>5</v>
      </c>
      <c r="S119" s="62" t="s">
        <v>325</v>
      </c>
      <c r="T119" s="63"/>
      <c r="U119" s="63">
        <v>5</v>
      </c>
      <c r="V119" s="216" t="s">
        <v>325</v>
      </c>
      <c r="W119" s="223"/>
      <c r="X119" s="221">
        <v>5</v>
      </c>
      <c r="Y119" s="67" t="s">
        <v>325</v>
      </c>
      <c r="Z119" s="64"/>
      <c r="AA119" s="66">
        <v>5</v>
      </c>
      <c r="AB119" s="414">
        <f>(O119+R119+U119+X119+AA119)/5</f>
        <v>5</v>
      </c>
    </row>
    <row r="120" spans="1:30" x14ac:dyDescent="0.25">
      <c r="A120" s="320"/>
      <c r="B120" s="124" t="s">
        <v>14</v>
      </c>
      <c r="C120" s="267"/>
      <c r="D120" s="269"/>
      <c r="E120" s="267"/>
      <c r="F120" s="269"/>
      <c r="G120" s="269"/>
      <c r="H120" s="269"/>
      <c r="I120" s="269"/>
      <c r="J120" s="269"/>
      <c r="K120" s="269"/>
      <c r="L120" s="279"/>
      <c r="M120" s="311"/>
      <c r="N120" s="291"/>
      <c r="O120" s="302"/>
      <c r="P120" s="308"/>
      <c r="Q120" s="309"/>
      <c r="R120" s="298"/>
      <c r="S120" s="311"/>
      <c r="T120" s="291"/>
      <c r="U120" s="302"/>
      <c r="V120" s="375"/>
      <c r="W120" s="376"/>
      <c r="X120" s="393"/>
      <c r="Y120" s="439"/>
      <c r="Z120" s="433"/>
      <c r="AA120" s="435"/>
      <c r="AB120" s="414"/>
    </row>
    <row r="121" spans="1:30" ht="15.75" thickBot="1" x14ac:dyDescent="0.3">
      <c r="A121" s="321"/>
      <c r="B121" s="125" t="s">
        <v>204</v>
      </c>
      <c r="C121" s="268"/>
      <c r="D121" s="270"/>
      <c r="E121" s="268"/>
      <c r="F121" s="270"/>
      <c r="G121" s="270"/>
      <c r="H121" s="270"/>
      <c r="I121" s="270"/>
      <c r="J121" s="270"/>
      <c r="K121" s="270"/>
      <c r="L121" s="280"/>
      <c r="M121" s="276"/>
      <c r="N121" s="278"/>
      <c r="O121" s="303"/>
      <c r="P121" s="272"/>
      <c r="Q121" s="274"/>
      <c r="R121" s="299"/>
      <c r="S121" s="276"/>
      <c r="T121" s="278"/>
      <c r="U121" s="303"/>
      <c r="V121" s="370"/>
      <c r="W121" s="372"/>
      <c r="X121" s="374"/>
      <c r="Y121" s="441"/>
      <c r="Z121" s="434"/>
      <c r="AA121" s="436"/>
      <c r="AB121" s="414"/>
    </row>
    <row r="122" spans="1:30" ht="16.5" thickBot="1" x14ac:dyDescent="0.3">
      <c r="A122" s="281" t="s">
        <v>113</v>
      </c>
      <c r="B122" s="345"/>
      <c r="C122" s="345"/>
      <c r="D122" s="345"/>
      <c r="E122" s="346"/>
      <c r="F122" s="378">
        <v>20</v>
      </c>
      <c r="G122" s="379"/>
      <c r="H122" s="379"/>
      <c r="I122" s="379"/>
      <c r="J122" s="379"/>
      <c r="K122" s="380"/>
      <c r="L122" s="73"/>
      <c r="M122" s="102"/>
      <c r="N122" s="103"/>
      <c r="O122" s="103">
        <f>O116</f>
        <v>0</v>
      </c>
      <c r="P122" s="197"/>
      <c r="Q122" s="198"/>
      <c r="R122" s="198">
        <f>R116</f>
        <v>5</v>
      </c>
      <c r="S122" s="102"/>
      <c r="T122" s="103"/>
      <c r="U122" s="103">
        <f>U116</f>
        <v>5</v>
      </c>
      <c r="V122" s="227"/>
      <c r="W122" s="228"/>
      <c r="X122" s="229">
        <f>X116</f>
        <v>5</v>
      </c>
      <c r="Y122" s="74"/>
      <c r="Z122" s="75"/>
      <c r="AA122" s="76">
        <f>AA116</f>
        <v>5</v>
      </c>
      <c r="AB122" s="77"/>
    </row>
    <row r="123" spans="1:30" ht="15.75" customHeight="1" thickBot="1" x14ac:dyDescent="0.3">
      <c r="A123" s="458" t="s">
        <v>263</v>
      </c>
      <c r="B123" s="459"/>
      <c r="C123" s="459"/>
      <c r="D123" s="459"/>
      <c r="E123" s="459"/>
      <c r="F123" s="459"/>
      <c r="G123" s="459"/>
      <c r="H123" s="459"/>
      <c r="I123" s="459"/>
      <c r="J123" s="459"/>
      <c r="K123" s="459"/>
      <c r="L123" s="459"/>
      <c r="M123" s="459"/>
      <c r="N123" s="459"/>
      <c r="O123" s="459"/>
      <c r="P123" s="459"/>
      <c r="Q123" s="459"/>
      <c r="R123" s="459"/>
      <c r="S123" s="459"/>
      <c r="T123" s="459"/>
      <c r="U123" s="459"/>
      <c r="V123" s="459"/>
      <c r="W123" s="459"/>
      <c r="X123" s="459"/>
      <c r="Y123" s="459"/>
      <c r="Z123" s="459"/>
      <c r="AA123" s="459"/>
      <c r="AB123" s="461"/>
    </row>
    <row r="124" spans="1:30" ht="30" customHeight="1" x14ac:dyDescent="0.25">
      <c r="A124" s="265" t="s">
        <v>264</v>
      </c>
      <c r="B124" s="124" t="s">
        <v>265</v>
      </c>
      <c r="C124" s="124" t="s">
        <v>266</v>
      </c>
      <c r="D124" s="269" t="s">
        <v>28</v>
      </c>
      <c r="E124" s="267" t="s">
        <v>269</v>
      </c>
      <c r="F124" s="269">
        <v>100</v>
      </c>
      <c r="G124" s="269" t="s">
        <v>270</v>
      </c>
      <c r="H124" s="269" t="s">
        <v>271</v>
      </c>
      <c r="I124" s="269" t="s">
        <v>129</v>
      </c>
      <c r="J124" s="269" t="s">
        <v>272</v>
      </c>
      <c r="K124" s="269">
        <v>0</v>
      </c>
      <c r="L124" s="279"/>
      <c r="M124" s="139">
        <v>0</v>
      </c>
      <c r="N124" s="72">
        <v>0</v>
      </c>
      <c r="O124" s="72">
        <v>5</v>
      </c>
      <c r="P124" s="194">
        <v>0</v>
      </c>
      <c r="Q124" s="196">
        <v>0</v>
      </c>
      <c r="R124" s="196">
        <v>5</v>
      </c>
      <c r="S124" s="139">
        <v>0</v>
      </c>
      <c r="T124" s="72">
        <v>0</v>
      </c>
      <c r="U124" s="72">
        <v>5</v>
      </c>
      <c r="V124" s="230">
        <v>0.2</v>
      </c>
      <c r="W124" s="231">
        <v>0</v>
      </c>
      <c r="X124" s="232">
        <v>5</v>
      </c>
      <c r="Y124" s="67">
        <v>3934.9</v>
      </c>
      <c r="Z124" s="143">
        <f>Y124/Y125*100</f>
        <v>100</v>
      </c>
      <c r="AA124" s="66">
        <v>1</v>
      </c>
      <c r="AB124" s="413">
        <f>(O124+R124+U124+X124+AA124)/5</f>
        <v>4.2</v>
      </c>
    </row>
    <row r="125" spans="1:30" ht="44.25" customHeight="1" x14ac:dyDescent="0.25">
      <c r="A125" s="265"/>
      <c r="B125" s="124" t="s">
        <v>14</v>
      </c>
      <c r="C125" s="124" t="s">
        <v>267</v>
      </c>
      <c r="D125" s="269"/>
      <c r="E125" s="267"/>
      <c r="F125" s="269"/>
      <c r="G125" s="269"/>
      <c r="H125" s="269"/>
      <c r="I125" s="269"/>
      <c r="J125" s="269"/>
      <c r="K125" s="269"/>
      <c r="L125" s="279"/>
      <c r="M125" s="311">
        <v>0</v>
      </c>
      <c r="N125" s="291"/>
      <c r="O125" s="302"/>
      <c r="P125" s="333">
        <v>0</v>
      </c>
      <c r="Q125" s="309"/>
      <c r="R125" s="298"/>
      <c r="S125" s="311">
        <v>0</v>
      </c>
      <c r="T125" s="291"/>
      <c r="U125" s="302"/>
      <c r="V125" s="391">
        <v>0.2</v>
      </c>
      <c r="W125" s="376"/>
      <c r="X125" s="393"/>
      <c r="Y125" s="311">
        <v>3934.9</v>
      </c>
      <c r="Z125" s="433"/>
      <c r="AA125" s="435"/>
      <c r="AB125" s="414"/>
    </row>
    <row r="126" spans="1:30" ht="57" customHeight="1" x14ac:dyDescent="0.25">
      <c r="A126" s="265"/>
      <c r="B126" s="124" t="s">
        <v>15</v>
      </c>
      <c r="C126" s="124" t="s">
        <v>268</v>
      </c>
      <c r="D126" s="269"/>
      <c r="E126" s="267"/>
      <c r="F126" s="269"/>
      <c r="G126" s="269"/>
      <c r="H126" s="269"/>
      <c r="I126" s="269"/>
      <c r="J126" s="269"/>
      <c r="K126" s="269"/>
      <c r="L126" s="279"/>
      <c r="M126" s="275"/>
      <c r="N126" s="277"/>
      <c r="O126" s="304"/>
      <c r="P126" s="377"/>
      <c r="Q126" s="273"/>
      <c r="R126" s="310"/>
      <c r="S126" s="275"/>
      <c r="T126" s="277"/>
      <c r="U126" s="304"/>
      <c r="V126" s="407"/>
      <c r="W126" s="371"/>
      <c r="X126" s="373"/>
      <c r="Y126" s="275"/>
      <c r="Z126" s="442"/>
      <c r="AA126" s="443"/>
      <c r="AB126" s="414"/>
    </row>
    <row r="127" spans="1:30" ht="15.75" thickBot="1" x14ac:dyDescent="0.3">
      <c r="A127" s="266"/>
      <c r="B127" s="125"/>
      <c r="C127" s="51"/>
      <c r="D127" s="270"/>
      <c r="E127" s="268"/>
      <c r="F127" s="270"/>
      <c r="G127" s="270"/>
      <c r="H127" s="270"/>
      <c r="I127" s="270"/>
      <c r="J127" s="270"/>
      <c r="K127" s="270"/>
      <c r="L127" s="280"/>
      <c r="M127" s="276"/>
      <c r="N127" s="278"/>
      <c r="O127" s="303"/>
      <c r="P127" s="334"/>
      <c r="Q127" s="274"/>
      <c r="R127" s="299"/>
      <c r="S127" s="276"/>
      <c r="T127" s="278"/>
      <c r="U127" s="303"/>
      <c r="V127" s="392"/>
      <c r="W127" s="372"/>
      <c r="X127" s="374"/>
      <c r="Y127" s="276"/>
      <c r="Z127" s="434"/>
      <c r="AA127" s="436"/>
      <c r="AB127" s="414"/>
    </row>
    <row r="128" spans="1:30" ht="15.75" thickBot="1" x14ac:dyDescent="0.3">
      <c r="A128" s="360" t="s">
        <v>113</v>
      </c>
      <c r="B128" s="361"/>
      <c r="C128" s="361"/>
      <c r="D128" s="361"/>
      <c r="E128" s="362"/>
      <c r="F128" s="388">
        <v>5</v>
      </c>
      <c r="G128" s="389"/>
      <c r="H128" s="389"/>
      <c r="I128" s="389"/>
      <c r="J128" s="389"/>
      <c r="K128" s="390"/>
      <c r="L128" s="86"/>
      <c r="M128" s="70"/>
      <c r="N128" s="71"/>
      <c r="O128" s="71">
        <f>O124</f>
        <v>5</v>
      </c>
      <c r="P128" s="197"/>
      <c r="Q128" s="198"/>
      <c r="R128" s="198">
        <f>R124</f>
        <v>5</v>
      </c>
      <c r="S128" s="70"/>
      <c r="T128" s="71"/>
      <c r="U128" s="71">
        <f>U124</f>
        <v>5</v>
      </c>
      <c r="V128" s="227"/>
      <c r="W128" s="228"/>
      <c r="X128" s="240">
        <f>X124</f>
        <v>5</v>
      </c>
      <c r="Y128" s="74"/>
      <c r="Z128" s="87"/>
      <c r="AA128" s="76">
        <f>AA124</f>
        <v>1</v>
      </c>
      <c r="AB128" s="88"/>
      <c r="AC128" s="55"/>
      <c r="AD128" s="2"/>
    </row>
    <row r="129" spans="1:28" ht="25.5" customHeight="1" thickBot="1" x14ac:dyDescent="0.3">
      <c r="A129" s="360" t="s">
        <v>302</v>
      </c>
      <c r="B129" s="361"/>
      <c r="C129" s="361"/>
      <c r="D129" s="361"/>
      <c r="E129" s="362"/>
      <c r="F129" s="363">
        <v>160</v>
      </c>
      <c r="G129" s="364"/>
      <c r="H129" s="364"/>
      <c r="I129" s="364"/>
      <c r="J129" s="364"/>
      <c r="K129" s="365"/>
      <c r="L129" s="86"/>
      <c r="M129" s="82"/>
      <c r="N129" s="83"/>
      <c r="O129" s="83">
        <f>O54+O94+O108+O122+O128</f>
        <v>92</v>
      </c>
      <c r="P129" s="203"/>
      <c r="Q129" s="204"/>
      <c r="R129" s="204">
        <f>R54+R94+R108+R122+R128</f>
        <v>130</v>
      </c>
      <c r="S129" s="82"/>
      <c r="T129" s="83"/>
      <c r="U129" s="83">
        <f>U54+U94+U108+U122+U128</f>
        <v>131</v>
      </c>
      <c r="V129" s="233"/>
      <c r="W129" s="241"/>
      <c r="X129" s="234">
        <f>X54+X94+X108+X122+X128</f>
        <v>106</v>
      </c>
      <c r="Y129" s="82"/>
      <c r="Z129" s="83"/>
      <c r="AA129" s="76">
        <f>AA54+AA94+AA108+AA122+AA128</f>
        <v>105</v>
      </c>
      <c r="AB129" s="89"/>
    </row>
    <row r="130" spans="1:28" x14ac:dyDescent="0.25">
      <c r="A130" s="90"/>
      <c r="B130" s="91"/>
      <c r="C130" s="91"/>
      <c r="D130" s="92"/>
      <c r="E130" s="91"/>
      <c r="F130" s="92"/>
      <c r="G130" s="92"/>
      <c r="H130" s="92"/>
      <c r="I130" s="92"/>
      <c r="J130" s="92"/>
      <c r="K130" s="92"/>
      <c r="L130" s="91"/>
      <c r="M130" s="93"/>
      <c r="N130" s="93"/>
      <c r="O130" s="93"/>
      <c r="S130" s="93"/>
      <c r="T130" s="93"/>
      <c r="U130" s="93"/>
      <c r="Y130" s="93"/>
      <c r="Z130" s="93"/>
      <c r="AA130" s="93"/>
      <c r="AB130" s="91"/>
    </row>
    <row r="131" spans="1:28" x14ac:dyDescent="0.25">
      <c r="A131" s="90"/>
      <c r="B131" s="91"/>
      <c r="C131" s="91"/>
      <c r="D131" s="92"/>
      <c r="E131" s="91"/>
      <c r="F131" s="417" t="s">
        <v>303</v>
      </c>
      <c r="G131" s="417"/>
      <c r="H131" s="417"/>
      <c r="I131" s="417"/>
      <c r="J131" s="417"/>
      <c r="K131" s="417"/>
      <c r="L131" s="94"/>
      <c r="M131" s="95"/>
      <c r="N131" s="95"/>
      <c r="O131" s="95">
        <v>150</v>
      </c>
      <c r="P131" s="205"/>
      <c r="Q131" s="205"/>
      <c r="R131" s="205">
        <v>150</v>
      </c>
      <c r="S131" s="95"/>
      <c r="T131" s="95"/>
      <c r="U131" s="95">
        <v>132</v>
      </c>
      <c r="X131" s="242">
        <v>145</v>
      </c>
      <c r="Y131" s="95"/>
      <c r="Z131" s="95"/>
      <c r="AA131" s="95">
        <v>132</v>
      </c>
      <c r="AB131" s="91"/>
    </row>
    <row r="132" spans="1:28" x14ac:dyDescent="0.25">
      <c r="A132" s="90"/>
      <c r="B132" s="91"/>
      <c r="C132" s="91"/>
      <c r="D132" s="92"/>
      <c r="E132" s="91"/>
      <c r="F132" s="92"/>
      <c r="G132" s="92"/>
      <c r="H132" s="92"/>
      <c r="I132" s="92"/>
      <c r="J132" s="92"/>
      <c r="K132" s="92"/>
      <c r="L132" s="91"/>
      <c r="M132" s="93"/>
      <c r="N132" s="93"/>
      <c r="O132" s="93"/>
      <c r="S132" s="93"/>
      <c r="T132" s="93"/>
      <c r="U132" s="93"/>
      <c r="Y132" s="93"/>
      <c r="Z132" s="93"/>
      <c r="AA132" s="93"/>
      <c r="AB132" s="91"/>
    </row>
    <row r="133" spans="1:28" x14ac:dyDescent="0.25">
      <c r="A133" s="90"/>
      <c r="B133" s="91"/>
      <c r="C133" s="91"/>
      <c r="D133" s="92"/>
      <c r="E133" s="91"/>
      <c r="F133" s="417" t="s">
        <v>304</v>
      </c>
      <c r="G133" s="417"/>
      <c r="H133" s="417"/>
      <c r="I133" s="417"/>
      <c r="J133" s="417"/>
      <c r="K133" s="417"/>
      <c r="L133" s="94"/>
      <c r="M133" s="95"/>
      <c r="N133" s="95"/>
      <c r="O133" s="96">
        <f>O129/O131</f>
        <v>0.61333333333333329</v>
      </c>
      <c r="P133" s="205"/>
      <c r="Q133" s="205"/>
      <c r="R133" s="206">
        <f>R129/R131</f>
        <v>0.8666666666666667</v>
      </c>
      <c r="S133" s="95"/>
      <c r="T133" s="95"/>
      <c r="U133" s="96">
        <f>U129/U131</f>
        <v>0.99242424242424243</v>
      </c>
      <c r="X133" s="243">
        <f>X129/X131</f>
        <v>0.73103448275862071</v>
      </c>
      <c r="Y133" s="96"/>
      <c r="Z133" s="96"/>
      <c r="AA133" s="96">
        <f>AA129/AA131</f>
        <v>0.79545454545454541</v>
      </c>
      <c r="AB133" s="91"/>
    </row>
    <row r="134" spans="1:28" x14ac:dyDescent="0.25">
      <c r="A134" s="90"/>
      <c r="B134" s="91"/>
      <c r="C134" s="91"/>
      <c r="D134" s="92"/>
      <c r="E134" s="91"/>
      <c r="F134" s="92"/>
      <c r="G134" s="92"/>
      <c r="H134" s="92"/>
      <c r="I134" s="92"/>
      <c r="J134" s="92"/>
      <c r="K134" s="92"/>
      <c r="L134" s="91"/>
      <c r="M134" s="93"/>
      <c r="N134" s="93"/>
      <c r="O134" s="93"/>
      <c r="S134" s="93"/>
      <c r="T134" s="93"/>
      <c r="U134" s="93"/>
      <c r="Y134" s="93"/>
      <c r="Z134" s="93"/>
      <c r="AA134" s="93"/>
      <c r="AB134" s="91"/>
    </row>
    <row r="135" spans="1:28" x14ac:dyDescent="0.25">
      <c r="A135" s="90"/>
      <c r="B135" s="91"/>
      <c r="C135" s="91"/>
      <c r="D135" s="92"/>
      <c r="E135" s="91"/>
      <c r="F135" s="97"/>
      <c r="G135" s="417" t="s">
        <v>305</v>
      </c>
      <c r="H135" s="417"/>
      <c r="I135" s="417"/>
      <c r="J135" s="417"/>
      <c r="K135" s="97"/>
      <c r="L135" s="94"/>
      <c r="M135" s="95"/>
      <c r="N135" s="95"/>
      <c r="O135" s="96">
        <f>O133*5</f>
        <v>3.0666666666666664</v>
      </c>
      <c r="P135" s="205"/>
      <c r="Q135" s="205"/>
      <c r="R135" s="206">
        <f>R133*5</f>
        <v>4.3333333333333339</v>
      </c>
      <c r="S135" s="95"/>
      <c r="T135" s="95"/>
      <c r="U135" s="96">
        <f>U133*5</f>
        <v>4.9621212121212119</v>
      </c>
      <c r="X135" s="243">
        <f>X133*5</f>
        <v>3.6551724137931036</v>
      </c>
      <c r="Y135" s="96"/>
      <c r="Z135" s="96"/>
      <c r="AA135" s="96">
        <f>AA133*5</f>
        <v>3.9772727272727271</v>
      </c>
      <c r="AB135" s="91"/>
    </row>
    <row r="136" spans="1:28" x14ac:dyDescent="0.25">
      <c r="A136" s="90"/>
      <c r="B136" s="91"/>
      <c r="C136" s="91"/>
      <c r="D136" s="92"/>
      <c r="E136" s="91"/>
      <c r="F136" s="92"/>
      <c r="G136" s="92"/>
      <c r="H136" s="92"/>
      <c r="I136" s="92"/>
      <c r="J136" s="92"/>
      <c r="K136" s="92"/>
      <c r="L136" s="91"/>
      <c r="M136" s="93"/>
      <c r="N136" s="93"/>
      <c r="O136" s="93"/>
      <c r="S136" s="93"/>
      <c r="T136" s="93"/>
      <c r="U136" s="93"/>
      <c r="Y136" s="93"/>
      <c r="Z136" s="93"/>
      <c r="AA136" s="93"/>
      <c r="AB136" s="91"/>
    </row>
    <row r="137" spans="1:28" x14ac:dyDescent="0.25">
      <c r="A137" s="90"/>
      <c r="B137" s="91"/>
      <c r="C137" s="91"/>
      <c r="D137" s="92"/>
      <c r="E137" s="91"/>
      <c r="F137" s="92"/>
      <c r="G137" s="92"/>
      <c r="H137" s="92"/>
      <c r="I137" s="92"/>
      <c r="J137" s="92"/>
      <c r="K137" s="92"/>
      <c r="L137" s="91"/>
      <c r="M137" s="93"/>
      <c r="N137" s="93"/>
      <c r="O137" s="93"/>
      <c r="S137" s="93"/>
      <c r="T137" s="93"/>
      <c r="U137" s="93"/>
      <c r="Y137" s="93"/>
      <c r="Z137" s="93"/>
      <c r="AA137" s="93"/>
      <c r="AB137" s="91"/>
    </row>
  </sheetData>
  <mergeCells count="889">
    <mergeCell ref="A123:AB123"/>
    <mergeCell ref="Y120:Y121"/>
    <mergeCell ref="Z120:Z121"/>
    <mergeCell ref="AA120:AA121"/>
    <mergeCell ref="Y125:Y127"/>
    <mergeCell ref="Z125:Z127"/>
    <mergeCell ref="AA125:AA127"/>
    <mergeCell ref="Y111:Y112"/>
    <mergeCell ref="Z111:Z112"/>
    <mergeCell ref="AA111:AA112"/>
    <mergeCell ref="Y114:Y115"/>
    <mergeCell ref="Z114:Z115"/>
    <mergeCell ref="AA114:AA115"/>
    <mergeCell ref="Y117:Y118"/>
    <mergeCell ref="Z117:Z118"/>
    <mergeCell ref="AA117:AA118"/>
    <mergeCell ref="T117:T118"/>
    <mergeCell ref="U117:U118"/>
    <mergeCell ref="A119:A121"/>
    <mergeCell ref="C119:C121"/>
    <mergeCell ref="D119:D121"/>
    <mergeCell ref="E119:E121"/>
    <mergeCell ref="F119:F121"/>
    <mergeCell ref="G119:G121"/>
    <mergeCell ref="Y100:Y101"/>
    <mergeCell ref="Z100:Z101"/>
    <mergeCell ref="AA100:AA101"/>
    <mergeCell ref="Y103:Y104"/>
    <mergeCell ref="Z103:Z104"/>
    <mergeCell ref="AA103:AA104"/>
    <mergeCell ref="A109:AB109"/>
    <mergeCell ref="Y106:Y107"/>
    <mergeCell ref="Z106:Z107"/>
    <mergeCell ref="AA106:AA107"/>
    <mergeCell ref="U106:U107"/>
    <mergeCell ref="A108:E108"/>
    <mergeCell ref="F108:K108"/>
    <mergeCell ref="R106:R107"/>
    <mergeCell ref="S106:S107"/>
    <mergeCell ref="T106:T107"/>
    <mergeCell ref="M103:M104"/>
    <mergeCell ref="N103:N104"/>
    <mergeCell ref="G102:G104"/>
    <mergeCell ref="H102:H104"/>
    <mergeCell ref="I102:I104"/>
    <mergeCell ref="J102:J104"/>
    <mergeCell ref="K102:K104"/>
    <mergeCell ref="L102:L104"/>
    <mergeCell ref="Y88:Y89"/>
    <mergeCell ref="Z88:Z89"/>
    <mergeCell ref="AA88:AA89"/>
    <mergeCell ref="A95:AB95"/>
    <mergeCell ref="Y91:Y93"/>
    <mergeCell ref="Z91:Z93"/>
    <mergeCell ref="AA91:AA93"/>
    <mergeCell ref="Y97:Y98"/>
    <mergeCell ref="Z97:Z98"/>
    <mergeCell ref="AA97:AA98"/>
    <mergeCell ref="V91:V93"/>
    <mergeCell ref="W91:W93"/>
    <mergeCell ref="X91:X93"/>
    <mergeCell ref="V97:V98"/>
    <mergeCell ref="W97:W98"/>
    <mergeCell ref="X97:X98"/>
    <mergeCell ref="U97:U98"/>
    <mergeCell ref="O97:O98"/>
    <mergeCell ref="P97:P98"/>
    <mergeCell ref="Q97:Q98"/>
    <mergeCell ref="R97:R98"/>
    <mergeCell ref="S97:S98"/>
    <mergeCell ref="T97:T98"/>
    <mergeCell ref="L96:L98"/>
    <mergeCell ref="Y79:Y80"/>
    <mergeCell ref="Z79:Z80"/>
    <mergeCell ref="AA79:AA80"/>
    <mergeCell ref="Y82:Y83"/>
    <mergeCell ref="Z82:Z83"/>
    <mergeCell ref="AA82:AA83"/>
    <mergeCell ref="Y85:Y86"/>
    <mergeCell ref="Z85:Z86"/>
    <mergeCell ref="AA85:AA86"/>
    <mergeCell ref="Y69:Y70"/>
    <mergeCell ref="Z69:Z70"/>
    <mergeCell ref="AA69:AA70"/>
    <mergeCell ref="Y72:Y73"/>
    <mergeCell ref="Z72:Z73"/>
    <mergeCell ref="AA72:AA73"/>
    <mergeCell ref="Z75:Z77"/>
    <mergeCell ref="Y75:Y77"/>
    <mergeCell ref="AA75:AA77"/>
    <mergeCell ref="Y60:Y61"/>
    <mergeCell ref="Z60:Z61"/>
    <mergeCell ref="AA60:AA61"/>
    <mergeCell ref="Y63:Y64"/>
    <mergeCell ref="Z63:Z64"/>
    <mergeCell ref="AA63:AA64"/>
    <mergeCell ref="Y66:Y67"/>
    <mergeCell ref="Z66:Z67"/>
    <mergeCell ref="AA66:AA67"/>
    <mergeCell ref="Y46:Y47"/>
    <mergeCell ref="Z46:Z47"/>
    <mergeCell ref="AA46:AA47"/>
    <mergeCell ref="A55:AB55"/>
    <mergeCell ref="Y49:Y53"/>
    <mergeCell ref="Z49:Z53"/>
    <mergeCell ref="AA49:AA53"/>
    <mergeCell ref="Y57:Y58"/>
    <mergeCell ref="Z57:Z58"/>
    <mergeCell ref="AA57:AA58"/>
    <mergeCell ref="K56:K58"/>
    <mergeCell ref="L56:L58"/>
    <mergeCell ref="M57:M58"/>
    <mergeCell ref="N57:N58"/>
    <mergeCell ref="O57:O58"/>
    <mergeCell ref="P57:P58"/>
    <mergeCell ref="A54:E54"/>
    <mergeCell ref="F54:K54"/>
    <mergeCell ref="K48:K53"/>
    <mergeCell ref="L48:L53"/>
    <mergeCell ref="M49:M53"/>
    <mergeCell ref="N49:N53"/>
    <mergeCell ref="O49:O53"/>
    <mergeCell ref="P49:P53"/>
    <mergeCell ref="Y37:Y38"/>
    <mergeCell ref="Z37:Z38"/>
    <mergeCell ref="AA37:AA38"/>
    <mergeCell ref="Y40:Y41"/>
    <mergeCell ref="Z40:Z41"/>
    <mergeCell ref="AA40:AA41"/>
    <mergeCell ref="Y43:Y44"/>
    <mergeCell ref="Z43:Z44"/>
    <mergeCell ref="AA43:AA44"/>
    <mergeCell ref="Y24:Y25"/>
    <mergeCell ref="Z24:Z25"/>
    <mergeCell ref="AA24:AA25"/>
    <mergeCell ref="Y27:Y31"/>
    <mergeCell ref="Z27:Z31"/>
    <mergeCell ref="AA27:AA31"/>
    <mergeCell ref="Y33:Y35"/>
    <mergeCell ref="Z33:Z35"/>
    <mergeCell ref="AA33:AA35"/>
    <mergeCell ref="Y8:AA8"/>
    <mergeCell ref="A11:AA11"/>
    <mergeCell ref="Y12:Y14"/>
    <mergeCell ref="Z12:Z14"/>
    <mergeCell ref="AA12:AA14"/>
    <mergeCell ref="Y16:Y19"/>
    <mergeCell ref="Z16:Z19"/>
    <mergeCell ref="AA16:AA19"/>
    <mergeCell ref="Y21:Y22"/>
    <mergeCell ref="Z21:Z22"/>
    <mergeCell ref="AA21:AA22"/>
    <mergeCell ref="V21:V22"/>
    <mergeCell ref="W21:W22"/>
    <mergeCell ref="X21:X22"/>
    <mergeCell ref="Q21:Q22"/>
    <mergeCell ref="R21:R22"/>
    <mergeCell ref="S21:S22"/>
    <mergeCell ref="T21:T22"/>
    <mergeCell ref="U21:U22"/>
    <mergeCell ref="O21:O22"/>
    <mergeCell ref="P21:P22"/>
    <mergeCell ref="I15:I19"/>
    <mergeCell ref="J15:J19"/>
    <mergeCell ref="K15:K19"/>
    <mergeCell ref="F131:K131"/>
    <mergeCell ref="F133:K133"/>
    <mergeCell ref="G135:J135"/>
    <mergeCell ref="AB105:AB107"/>
    <mergeCell ref="AB110:AB112"/>
    <mergeCell ref="AB113:AB115"/>
    <mergeCell ref="AB116:AB118"/>
    <mergeCell ref="AB119:AB121"/>
    <mergeCell ref="AB124:AB127"/>
    <mergeCell ref="V120:V121"/>
    <mergeCell ref="W120:W121"/>
    <mergeCell ref="X120:X121"/>
    <mergeCell ref="V125:V127"/>
    <mergeCell ref="W125:W127"/>
    <mergeCell ref="X125:X127"/>
    <mergeCell ref="V114:V115"/>
    <mergeCell ref="W114:W115"/>
    <mergeCell ref="X114:X115"/>
    <mergeCell ref="V117:V118"/>
    <mergeCell ref="W117:W118"/>
    <mergeCell ref="X117:X118"/>
    <mergeCell ref="M120:M121"/>
    <mergeCell ref="N120:N121"/>
    <mergeCell ref="O120:O121"/>
    <mergeCell ref="AB74:AB77"/>
    <mergeCell ref="AB78:AB80"/>
    <mergeCell ref="AB81:AB83"/>
    <mergeCell ref="AB84:AB86"/>
    <mergeCell ref="AB87:AB89"/>
    <mergeCell ref="AB90:AB93"/>
    <mergeCell ref="AB96:AB98"/>
    <mergeCell ref="AB99:AB101"/>
    <mergeCell ref="AB102:AB104"/>
    <mergeCell ref="AB42:AB44"/>
    <mergeCell ref="AB45:AB47"/>
    <mergeCell ref="AB48:AB53"/>
    <mergeCell ref="AB56:AB58"/>
    <mergeCell ref="AB59:AB61"/>
    <mergeCell ref="AB62:AB64"/>
    <mergeCell ref="AB65:AB67"/>
    <mergeCell ref="AB68:AB70"/>
    <mergeCell ref="AB71:AB73"/>
    <mergeCell ref="AB8:AB11"/>
    <mergeCell ref="AB12:AB14"/>
    <mergeCell ref="AB15:AB19"/>
    <mergeCell ref="AB20:AB22"/>
    <mergeCell ref="AB23:AB25"/>
    <mergeCell ref="AB26:AB31"/>
    <mergeCell ref="AB32:AB35"/>
    <mergeCell ref="AB36:AB38"/>
    <mergeCell ref="AB39:AB41"/>
    <mergeCell ref="H119:H121"/>
    <mergeCell ref="I119:I121"/>
    <mergeCell ref="N117:N118"/>
    <mergeCell ref="O117:O118"/>
    <mergeCell ref="P117:P118"/>
    <mergeCell ref="Q117:Q118"/>
    <mergeCell ref="R117:R118"/>
    <mergeCell ref="S117:S118"/>
    <mergeCell ref="H116:H118"/>
    <mergeCell ref="I116:I118"/>
    <mergeCell ref="J116:J118"/>
    <mergeCell ref="K116:K118"/>
    <mergeCell ref="L116:L118"/>
    <mergeCell ref="M117:M118"/>
    <mergeCell ref="A116:A118"/>
    <mergeCell ref="V106:V107"/>
    <mergeCell ref="W106:W107"/>
    <mergeCell ref="X106:X107"/>
    <mergeCell ref="V111:V112"/>
    <mergeCell ref="W111:W112"/>
    <mergeCell ref="X111:X112"/>
    <mergeCell ref="V100:V101"/>
    <mergeCell ref="W100:W101"/>
    <mergeCell ref="X100:X101"/>
    <mergeCell ref="V103:V104"/>
    <mergeCell ref="W103:W104"/>
    <mergeCell ref="X103:X104"/>
    <mergeCell ref="F116:F118"/>
    <mergeCell ref="G116:G118"/>
    <mergeCell ref="P114:P115"/>
    <mergeCell ref="Q114:Q115"/>
    <mergeCell ref="R114:R115"/>
    <mergeCell ref="A113:A115"/>
    <mergeCell ref="C113:C115"/>
    <mergeCell ref="D113:D115"/>
    <mergeCell ref="E113:E115"/>
    <mergeCell ref="F113:F115"/>
    <mergeCell ref="G113:G115"/>
    <mergeCell ref="V85:V86"/>
    <mergeCell ref="W85:W86"/>
    <mergeCell ref="X85:X86"/>
    <mergeCell ref="V88:V89"/>
    <mergeCell ref="W88:W89"/>
    <mergeCell ref="X88:X89"/>
    <mergeCell ref="V79:V80"/>
    <mergeCell ref="W79:W80"/>
    <mergeCell ref="X79:X80"/>
    <mergeCell ref="V82:V83"/>
    <mergeCell ref="W82:W83"/>
    <mergeCell ref="X82:X83"/>
    <mergeCell ref="V72:V73"/>
    <mergeCell ref="W72:W73"/>
    <mergeCell ref="X72:X73"/>
    <mergeCell ref="V75:V77"/>
    <mergeCell ref="W75:W77"/>
    <mergeCell ref="X75:X77"/>
    <mergeCell ref="V66:V67"/>
    <mergeCell ref="W66:W67"/>
    <mergeCell ref="X66:X67"/>
    <mergeCell ref="V69:V70"/>
    <mergeCell ref="W69:W70"/>
    <mergeCell ref="X69:X70"/>
    <mergeCell ref="V60:V61"/>
    <mergeCell ref="W60:W61"/>
    <mergeCell ref="X60:X61"/>
    <mergeCell ref="V63:V64"/>
    <mergeCell ref="W63:W64"/>
    <mergeCell ref="X63:X64"/>
    <mergeCell ref="V49:V53"/>
    <mergeCell ref="W49:W53"/>
    <mergeCell ref="X49:X53"/>
    <mergeCell ref="V57:V58"/>
    <mergeCell ref="W57:W58"/>
    <mergeCell ref="X57:X58"/>
    <mergeCell ref="V43:V44"/>
    <mergeCell ref="W43:W44"/>
    <mergeCell ref="X43:X44"/>
    <mergeCell ref="V46:V47"/>
    <mergeCell ref="W46:W47"/>
    <mergeCell ref="X46:X47"/>
    <mergeCell ref="Q57:Q58"/>
    <mergeCell ref="R57:R58"/>
    <mergeCell ref="S57:S58"/>
    <mergeCell ref="T57:T58"/>
    <mergeCell ref="U57:U58"/>
    <mergeCell ref="R49:R53"/>
    <mergeCell ref="S49:S53"/>
    <mergeCell ref="T49:T53"/>
    <mergeCell ref="U49:U53"/>
    <mergeCell ref="U46:U47"/>
    <mergeCell ref="Q49:Q53"/>
    <mergeCell ref="R43:R44"/>
    <mergeCell ref="S43:S44"/>
    <mergeCell ref="T43:T44"/>
    <mergeCell ref="T46:T47"/>
    <mergeCell ref="U43:U44"/>
    <mergeCell ref="R46:R47"/>
    <mergeCell ref="S46:S47"/>
    <mergeCell ref="W37:W38"/>
    <mergeCell ref="X37:X38"/>
    <mergeCell ref="V40:V41"/>
    <mergeCell ref="W40:W41"/>
    <mergeCell ref="X40:X41"/>
    <mergeCell ref="V27:V31"/>
    <mergeCell ref="W27:W31"/>
    <mergeCell ref="X27:X31"/>
    <mergeCell ref="V33:V35"/>
    <mergeCell ref="W33:W35"/>
    <mergeCell ref="X33:X35"/>
    <mergeCell ref="V24:V25"/>
    <mergeCell ref="W24:W25"/>
    <mergeCell ref="X24:X25"/>
    <mergeCell ref="A128:E128"/>
    <mergeCell ref="F128:K128"/>
    <mergeCell ref="D124:D127"/>
    <mergeCell ref="E124:E127"/>
    <mergeCell ref="F124:F127"/>
    <mergeCell ref="G124:G127"/>
    <mergeCell ref="H124:H127"/>
    <mergeCell ref="I124:I127"/>
    <mergeCell ref="P120:P121"/>
    <mergeCell ref="Q120:Q121"/>
    <mergeCell ref="R120:R121"/>
    <mergeCell ref="S120:S121"/>
    <mergeCell ref="T120:T121"/>
    <mergeCell ref="U120:U121"/>
    <mergeCell ref="J119:J121"/>
    <mergeCell ref="K119:K121"/>
    <mergeCell ref="L119:L121"/>
    <mergeCell ref="V37:V38"/>
    <mergeCell ref="C116:C118"/>
    <mergeCell ref="D116:D118"/>
    <mergeCell ref="E116:E118"/>
    <mergeCell ref="A129:E129"/>
    <mergeCell ref="F129:K129"/>
    <mergeCell ref="V8:X8"/>
    <mergeCell ref="V12:V14"/>
    <mergeCell ref="W12:W14"/>
    <mergeCell ref="X12:X14"/>
    <mergeCell ref="V16:V19"/>
    <mergeCell ref="W16:W19"/>
    <mergeCell ref="P125:P127"/>
    <mergeCell ref="Q125:Q127"/>
    <mergeCell ref="R125:R127"/>
    <mergeCell ref="S125:S127"/>
    <mergeCell ref="T125:T127"/>
    <mergeCell ref="U125:U127"/>
    <mergeCell ref="J124:J127"/>
    <mergeCell ref="K124:K127"/>
    <mergeCell ref="L124:L127"/>
    <mergeCell ref="M125:M127"/>
    <mergeCell ref="N125:N127"/>
    <mergeCell ref="O125:O127"/>
    <mergeCell ref="A122:E122"/>
    <mergeCell ref="F122:K122"/>
    <mergeCell ref="A124:A127"/>
    <mergeCell ref="X16:X19"/>
    <mergeCell ref="H113:H115"/>
    <mergeCell ref="I113:I115"/>
    <mergeCell ref="S114:S115"/>
    <mergeCell ref="T114:T115"/>
    <mergeCell ref="U114:U115"/>
    <mergeCell ref="J113:J115"/>
    <mergeCell ref="K113:K115"/>
    <mergeCell ref="L113:L115"/>
    <mergeCell ref="M114:M115"/>
    <mergeCell ref="N114:N115"/>
    <mergeCell ref="O114:O115"/>
    <mergeCell ref="O111:O112"/>
    <mergeCell ref="P111:P112"/>
    <mergeCell ref="Q111:Q112"/>
    <mergeCell ref="R111:R112"/>
    <mergeCell ref="S111:S112"/>
    <mergeCell ref="H110:H112"/>
    <mergeCell ref="I110:I112"/>
    <mergeCell ref="J110:J112"/>
    <mergeCell ref="K110:K112"/>
    <mergeCell ref="L110:L112"/>
    <mergeCell ref="M111:M112"/>
    <mergeCell ref="N111:N112"/>
    <mergeCell ref="T111:T112"/>
    <mergeCell ref="U111:U112"/>
    <mergeCell ref="A105:A107"/>
    <mergeCell ref="C105:C107"/>
    <mergeCell ref="D105:D107"/>
    <mergeCell ref="E105:E107"/>
    <mergeCell ref="F105:F107"/>
    <mergeCell ref="G105:G107"/>
    <mergeCell ref="H105:H107"/>
    <mergeCell ref="A110:A112"/>
    <mergeCell ref="C110:C112"/>
    <mergeCell ref="D110:D112"/>
    <mergeCell ref="E110:E112"/>
    <mergeCell ref="F110:F112"/>
    <mergeCell ref="G110:G112"/>
    <mergeCell ref="O106:O107"/>
    <mergeCell ref="P106:P107"/>
    <mergeCell ref="Q106:Q107"/>
    <mergeCell ref="I105:I107"/>
    <mergeCell ref="J105:J107"/>
    <mergeCell ref="K105:K107"/>
    <mergeCell ref="L105:L107"/>
    <mergeCell ref="M106:M107"/>
    <mergeCell ref="N106:N107"/>
    <mergeCell ref="Q100:Q101"/>
    <mergeCell ref="R100:R101"/>
    <mergeCell ref="S100:S101"/>
    <mergeCell ref="T100:T101"/>
    <mergeCell ref="U100:U101"/>
    <mergeCell ref="A102:A104"/>
    <mergeCell ref="C102:C104"/>
    <mergeCell ref="D102:D104"/>
    <mergeCell ref="E102:E104"/>
    <mergeCell ref="F102:F104"/>
    <mergeCell ref="K99:K101"/>
    <mergeCell ref="L99:L101"/>
    <mergeCell ref="M100:M101"/>
    <mergeCell ref="N100:N101"/>
    <mergeCell ref="O100:O101"/>
    <mergeCell ref="P100:P101"/>
    <mergeCell ref="S103:S104"/>
    <mergeCell ref="T103:T104"/>
    <mergeCell ref="U103:U104"/>
    <mergeCell ref="O103:O104"/>
    <mergeCell ref="P103:P104"/>
    <mergeCell ref="Q103:Q104"/>
    <mergeCell ref="R103:R104"/>
    <mergeCell ref="A99:A101"/>
    <mergeCell ref="C99:C101"/>
    <mergeCell ref="D99:D101"/>
    <mergeCell ref="E99:E101"/>
    <mergeCell ref="F99:F101"/>
    <mergeCell ref="G99:G101"/>
    <mergeCell ref="H99:H101"/>
    <mergeCell ref="I99:I101"/>
    <mergeCell ref="J99:J101"/>
    <mergeCell ref="A94:E94"/>
    <mergeCell ref="F94:K94"/>
    <mergeCell ref="A96:A98"/>
    <mergeCell ref="C96:C98"/>
    <mergeCell ref="D96:D98"/>
    <mergeCell ref="E96:E98"/>
    <mergeCell ref="F96:F98"/>
    <mergeCell ref="G96:G98"/>
    <mergeCell ref="H96:H98"/>
    <mergeCell ref="I96:I98"/>
    <mergeCell ref="J96:J98"/>
    <mergeCell ref="K96:K98"/>
    <mergeCell ref="M97:M98"/>
    <mergeCell ref="N97:N98"/>
    <mergeCell ref="R91:R93"/>
    <mergeCell ref="S91:S93"/>
    <mergeCell ref="T91:T93"/>
    <mergeCell ref="U91:U93"/>
    <mergeCell ref="J90:J93"/>
    <mergeCell ref="K90:K93"/>
    <mergeCell ref="L90:L93"/>
    <mergeCell ref="M91:M93"/>
    <mergeCell ref="N91:N93"/>
    <mergeCell ref="O91:O93"/>
    <mergeCell ref="S88:S89"/>
    <mergeCell ref="T88:T89"/>
    <mergeCell ref="U88:U89"/>
    <mergeCell ref="O88:O89"/>
    <mergeCell ref="P88:P89"/>
    <mergeCell ref="Q88:Q89"/>
    <mergeCell ref="R88:R89"/>
    <mergeCell ref="P91:P93"/>
    <mergeCell ref="Q91:Q93"/>
    <mergeCell ref="A90:A93"/>
    <mergeCell ref="D90:D93"/>
    <mergeCell ref="E90:E93"/>
    <mergeCell ref="F90:F93"/>
    <mergeCell ref="G90:G93"/>
    <mergeCell ref="H90:H93"/>
    <mergeCell ref="I90:I93"/>
    <mergeCell ref="M88:M89"/>
    <mergeCell ref="N88:N89"/>
    <mergeCell ref="G87:G89"/>
    <mergeCell ref="H87:H89"/>
    <mergeCell ref="I87:I89"/>
    <mergeCell ref="J87:J89"/>
    <mergeCell ref="K87:K89"/>
    <mergeCell ref="L87:L89"/>
    <mergeCell ref="A87:A89"/>
    <mergeCell ref="C87:C89"/>
    <mergeCell ref="D87:D89"/>
    <mergeCell ref="E87:E89"/>
    <mergeCell ref="F87:F89"/>
    <mergeCell ref="J84:J86"/>
    <mergeCell ref="L84:L86"/>
    <mergeCell ref="M85:M86"/>
    <mergeCell ref="N85:N86"/>
    <mergeCell ref="T82:T83"/>
    <mergeCell ref="U82:U83"/>
    <mergeCell ref="A84:A86"/>
    <mergeCell ref="D84:D86"/>
    <mergeCell ref="E84:E86"/>
    <mergeCell ref="G84:G86"/>
    <mergeCell ref="H84:H86"/>
    <mergeCell ref="I84:I86"/>
    <mergeCell ref="L81:L83"/>
    <mergeCell ref="M82:M83"/>
    <mergeCell ref="N82:N83"/>
    <mergeCell ref="O82:O83"/>
    <mergeCell ref="P82:P83"/>
    <mergeCell ref="Q82:Q83"/>
    <mergeCell ref="Q85:Q86"/>
    <mergeCell ref="R85:R86"/>
    <mergeCell ref="S85:S86"/>
    <mergeCell ref="T85:T86"/>
    <mergeCell ref="U85:U86"/>
    <mergeCell ref="O85:O86"/>
    <mergeCell ref="P85:P86"/>
    <mergeCell ref="U79:U80"/>
    <mergeCell ref="A81:A83"/>
    <mergeCell ref="D81:D83"/>
    <mergeCell ref="E81:E83"/>
    <mergeCell ref="F81:F83"/>
    <mergeCell ref="G81:G83"/>
    <mergeCell ref="H81:H83"/>
    <mergeCell ref="I81:I83"/>
    <mergeCell ref="J81:J83"/>
    <mergeCell ref="K81:K83"/>
    <mergeCell ref="O79:O80"/>
    <mergeCell ref="P79:P80"/>
    <mergeCell ref="Q79:Q80"/>
    <mergeCell ref="R79:R80"/>
    <mergeCell ref="S79:S80"/>
    <mergeCell ref="T79:T80"/>
    <mergeCell ref="I78:I80"/>
    <mergeCell ref="J78:J80"/>
    <mergeCell ref="K78:K80"/>
    <mergeCell ref="L78:L80"/>
    <mergeCell ref="M79:M80"/>
    <mergeCell ref="N79:N80"/>
    <mergeCell ref="R82:R83"/>
    <mergeCell ref="S82:S83"/>
    <mergeCell ref="A78:A80"/>
    <mergeCell ref="C78:C80"/>
    <mergeCell ref="D78:D80"/>
    <mergeCell ref="E78:E80"/>
    <mergeCell ref="F78:F80"/>
    <mergeCell ref="G78:G80"/>
    <mergeCell ref="H78:H80"/>
    <mergeCell ref="M75:M77"/>
    <mergeCell ref="N75:N77"/>
    <mergeCell ref="G74:G77"/>
    <mergeCell ref="H74:H77"/>
    <mergeCell ref="I74:I77"/>
    <mergeCell ref="J74:J77"/>
    <mergeCell ref="K74:K77"/>
    <mergeCell ref="L74:L77"/>
    <mergeCell ref="Q72:Q73"/>
    <mergeCell ref="R72:R73"/>
    <mergeCell ref="S72:S73"/>
    <mergeCell ref="T72:T73"/>
    <mergeCell ref="U72:U73"/>
    <mergeCell ref="A74:A77"/>
    <mergeCell ref="C74:C75"/>
    <mergeCell ref="D74:D77"/>
    <mergeCell ref="E74:E77"/>
    <mergeCell ref="F74:F75"/>
    <mergeCell ref="K71:K73"/>
    <mergeCell ref="L71:L73"/>
    <mergeCell ref="M72:M73"/>
    <mergeCell ref="N72:N73"/>
    <mergeCell ref="O72:O73"/>
    <mergeCell ref="P72:P73"/>
    <mergeCell ref="S75:S77"/>
    <mergeCell ref="T75:T77"/>
    <mergeCell ref="U75:U77"/>
    <mergeCell ref="O75:O77"/>
    <mergeCell ref="P75:P77"/>
    <mergeCell ref="Q75:Q77"/>
    <mergeCell ref="R75:R77"/>
    <mergeCell ref="A71:A73"/>
    <mergeCell ref="D71:D73"/>
    <mergeCell ref="E71:E73"/>
    <mergeCell ref="F71:F73"/>
    <mergeCell ref="G71:G73"/>
    <mergeCell ref="H71:H73"/>
    <mergeCell ref="I71:I73"/>
    <mergeCell ref="J71:J73"/>
    <mergeCell ref="N69:N70"/>
    <mergeCell ref="H68:H70"/>
    <mergeCell ref="I68:I70"/>
    <mergeCell ref="J68:J70"/>
    <mergeCell ref="K68:K70"/>
    <mergeCell ref="L68:L70"/>
    <mergeCell ref="M69:M70"/>
    <mergeCell ref="S66:S67"/>
    <mergeCell ref="T66:T67"/>
    <mergeCell ref="U66:U67"/>
    <mergeCell ref="A68:A70"/>
    <mergeCell ref="D68:D70"/>
    <mergeCell ref="E68:E70"/>
    <mergeCell ref="F68:F70"/>
    <mergeCell ref="G68:G70"/>
    <mergeCell ref="K65:K67"/>
    <mergeCell ref="L65:L67"/>
    <mergeCell ref="M66:M67"/>
    <mergeCell ref="N66:N67"/>
    <mergeCell ref="O66:O67"/>
    <mergeCell ref="P66:P67"/>
    <mergeCell ref="T69:T70"/>
    <mergeCell ref="U69:U70"/>
    <mergeCell ref="O69:O70"/>
    <mergeCell ref="P69:P70"/>
    <mergeCell ref="Q69:Q70"/>
    <mergeCell ref="R69:R70"/>
    <mergeCell ref="S69:S70"/>
    <mergeCell ref="U63:U64"/>
    <mergeCell ref="A65:A67"/>
    <mergeCell ref="C65:C67"/>
    <mergeCell ref="D65:D67"/>
    <mergeCell ref="E65:E67"/>
    <mergeCell ref="F65:F67"/>
    <mergeCell ref="G65:G67"/>
    <mergeCell ref="H65:H67"/>
    <mergeCell ref="I65:I67"/>
    <mergeCell ref="J65:J67"/>
    <mergeCell ref="O63:O64"/>
    <mergeCell ref="P63:P64"/>
    <mergeCell ref="Q63:Q64"/>
    <mergeCell ref="R63:R64"/>
    <mergeCell ref="S63:S64"/>
    <mergeCell ref="T63:T64"/>
    <mergeCell ref="I62:I64"/>
    <mergeCell ref="J62:J64"/>
    <mergeCell ref="K62:K64"/>
    <mergeCell ref="L62:L64"/>
    <mergeCell ref="M63:M64"/>
    <mergeCell ref="N63:N64"/>
    <mergeCell ref="Q66:Q67"/>
    <mergeCell ref="R66:R67"/>
    <mergeCell ref="A62:A64"/>
    <mergeCell ref="C62:C63"/>
    <mergeCell ref="D62:D64"/>
    <mergeCell ref="E62:E64"/>
    <mergeCell ref="F62:F64"/>
    <mergeCell ref="G62:G64"/>
    <mergeCell ref="H62:H64"/>
    <mergeCell ref="M60:M61"/>
    <mergeCell ref="N60:N61"/>
    <mergeCell ref="G59:G61"/>
    <mergeCell ref="H59:H61"/>
    <mergeCell ref="I59:I61"/>
    <mergeCell ref="J59:J61"/>
    <mergeCell ref="K59:K61"/>
    <mergeCell ref="L59:L61"/>
    <mergeCell ref="A59:A61"/>
    <mergeCell ref="C59:C60"/>
    <mergeCell ref="D59:D61"/>
    <mergeCell ref="E59:E61"/>
    <mergeCell ref="F59:F61"/>
    <mergeCell ref="S60:S61"/>
    <mergeCell ref="T60:T61"/>
    <mergeCell ref="U60:U61"/>
    <mergeCell ref="O60:O61"/>
    <mergeCell ref="P60:P61"/>
    <mergeCell ref="Q60:Q61"/>
    <mergeCell ref="R60:R61"/>
    <mergeCell ref="A56:A58"/>
    <mergeCell ref="C56:C58"/>
    <mergeCell ref="D56:D58"/>
    <mergeCell ref="E56:E58"/>
    <mergeCell ref="F56:F58"/>
    <mergeCell ref="G56:G58"/>
    <mergeCell ref="H56:H58"/>
    <mergeCell ref="I56:I58"/>
    <mergeCell ref="J56:J58"/>
    <mergeCell ref="H45:H47"/>
    <mergeCell ref="I45:I47"/>
    <mergeCell ref="J45:J47"/>
    <mergeCell ref="K45:K47"/>
    <mergeCell ref="L45:L47"/>
    <mergeCell ref="M46:M47"/>
    <mergeCell ref="A48:A53"/>
    <mergeCell ref="D48:D53"/>
    <mergeCell ref="E48:E53"/>
    <mergeCell ref="F48:F53"/>
    <mergeCell ref="G48:G53"/>
    <mergeCell ref="H48:H53"/>
    <mergeCell ref="I48:I53"/>
    <mergeCell ref="J48:J53"/>
    <mergeCell ref="A45:A47"/>
    <mergeCell ref="C45:C47"/>
    <mergeCell ref="D45:D47"/>
    <mergeCell ref="E45:E47"/>
    <mergeCell ref="F45:F47"/>
    <mergeCell ref="G45:G47"/>
    <mergeCell ref="J42:J44"/>
    <mergeCell ref="K42:K44"/>
    <mergeCell ref="L42:L44"/>
    <mergeCell ref="M43:M44"/>
    <mergeCell ref="N43:N44"/>
    <mergeCell ref="O43:O44"/>
    <mergeCell ref="O46:O47"/>
    <mergeCell ref="P46:P47"/>
    <mergeCell ref="Q46:Q47"/>
    <mergeCell ref="N46:N47"/>
    <mergeCell ref="T40:T41"/>
    <mergeCell ref="U40:U41"/>
    <mergeCell ref="O40:O41"/>
    <mergeCell ref="P40:P41"/>
    <mergeCell ref="Q40:Q41"/>
    <mergeCell ref="R40:R41"/>
    <mergeCell ref="S40:S41"/>
    <mergeCell ref="A42:A44"/>
    <mergeCell ref="C42:C43"/>
    <mergeCell ref="D42:D44"/>
    <mergeCell ref="E42:E44"/>
    <mergeCell ref="F42:F44"/>
    <mergeCell ref="G42:G44"/>
    <mergeCell ref="H42:H44"/>
    <mergeCell ref="I42:I44"/>
    <mergeCell ref="N40:N41"/>
    <mergeCell ref="H39:H41"/>
    <mergeCell ref="I39:I41"/>
    <mergeCell ref="J39:J41"/>
    <mergeCell ref="K39:K41"/>
    <mergeCell ref="L39:L41"/>
    <mergeCell ref="M40:M41"/>
    <mergeCell ref="P43:P44"/>
    <mergeCell ref="Q43:Q44"/>
    <mergeCell ref="N33:N35"/>
    <mergeCell ref="R37:R38"/>
    <mergeCell ref="S37:S38"/>
    <mergeCell ref="T37:T38"/>
    <mergeCell ref="U37:U38"/>
    <mergeCell ref="A39:A41"/>
    <mergeCell ref="C39:C41"/>
    <mergeCell ref="D39:D41"/>
    <mergeCell ref="E39:E41"/>
    <mergeCell ref="F39:F41"/>
    <mergeCell ref="G39:G41"/>
    <mergeCell ref="L36:L38"/>
    <mergeCell ref="M37:M38"/>
    <mergeCell ref="N37:N38"/>
    <mergeCell ref="O37:O38"/>
    <mergeCell ref="P37:P38"/>
    <mergeCell ref="Q37:Q38"/>
    <mergeCell ref="A36:A38"/>
    <mergeCell ref="D36:D38"/>
    <mergeCell ref="E36:E38"/>
    <mergeCell ref="F36:F38"/>
    <mergeCell ref="G36:G38"/>
    <mergeCell ref="H36:H38"/>
    <mergeCell ref="I36:I38"/>
    <mergeCell ref="J36:J38"/>
    <mergeCell ref="K36:K38"/>
    <mergeCell ref="U27:U31"/>
    <mergeCell ref="A32:A35"/>
    <mergeCell ref="D32:D35"/>
    <mergeCell ref="E32:E35"/>
    <mergeCell ref="F32:F35"/>
    <mergeCell ref="G32:G35"/>
    <mergeCell ref="H32:H35"/>
    <mergeCell ref="L26:L31"/>
    <mergeCell ref="M27:M31"/>
    <mergeCell ref="N27:N31"/>
    <mergeCell ref="O27:O31"/>
    <mergeCell ref="P27:P31"/>
    <mergeCell ref="Q27:Q31"/>
    <mergeCell ref="U33:U35"/>
    <mergeCell ref="O33:O35"/>
    <mergeCell ref="P33:P35"/>
    <mergeCell ref="Q33:Q35"/>
    <mergeCell ref="R33:R35"/>
    <mergeCell ref="S33:S35"/>
    <mergeCell ref="T33:T35"/>
    <mergeCell ref="I32:I35"/>
    <mergeCell ref="J32:J35"/>
    <mergeCell ref="K32:K35"/>
    <mergeCell ref="L32:L35"/>
    <mergeCell ref="H23:H25"/>
    <mergeCell ref="I23:I25"/>
    <mergeCell ref="J23:J25"/>
    <mergeCell ref="K23:K25"/>
    <mergeCell ref="L23:L25"/>
    <mergeCell ref="M24:M25"/>
    <mergeCell ref="M33:M35"/>
    <mergeCell ref="R27:R31"/>
    <mergeCell ref="S27:S31"/>
    <mergeCell ref="T27:T31"/>
    <mergeCell ref="A26:A31"/>
    <mergeCell ref="D26:D31"/>
    <mergeCell ref="E26:E31"/>
    <mergeCell ref="F26:F31"/>
    <mergeCell ref="G26:G31"/>
    <mergeCell ref="H26:H31"/>
    <mergeCell ref="I26:I31"/>
    <mergeCell ref="J26:J31"/>
    <mergeCell ref="K26:K31"/>
    <mergeCell ref="A23:A25"/>
    <mergeCell ref="D23:D25"/>
    <mergeCell ref="E23:E25"/>
    <mergeCell ref="F23:F25"/>
    <mergeCell ref="G23:G25"/>
    <mergeCell ref="K20:K22"/>
    <mergeCell ref="L20:L22"/>
    <mergeCell ref="M21:M22"/>
    <mergeCell ref="N21:N22"/>
    <mergeCell ref="A20:A22"/>
    <mergeCell ref="C20:C21"/>
    <mergeCell ref="D20:D22"/>
    <mergeCell ref="E20:E22"/>
    <mergeCell ref="F20:F22"/>
    <mergeCell ref="G20:G22"/>
    <mergeCell ref="H20:H22"/>
    <mergeCell ref="I20:I22"/>
    <mergeCell ref="J20:J22"/>
    <mergeCell ref="U24:U25"/>
    <mergeCell ref="N24:N25"/>
    <mergeCell ref="P24:P25"/>
    <mergeCell ref="Q24:Q25"/>
    <mergeCell ref="R24:R25"/>
    <mergeCell ref="S24:S25"/>
    <mergeCell ref="T24:T25"/>
    <mergeCell ref="O24:O25"/>
    <mergeCell ref="U16:U19"/>
    <mergeCell ref="O16:O19"/>
    <mergeCell ref="P16:P19"/>
    <mergeCell ref="Q16:Q19"/>
    <mergeCell ref="R16:R19"/>
    <mergeCell ref="S16:S19"/>
    <mergeCell ref="T16:T19"/>
    <mergeCell ref="L15:L19"/>
    <mergeCell ref="M16:M19"/>
    <mergeCell ref="N16:N19"/>
    <mergeCell ref="A15:A19"/>
    <mergeCell ref="D15:D19"/>
    <mergeCell ref="E15:E19"/>
    <mergeCell ref="F15:F19"/>
    <mergeCell ref="G15:G19"/>
    <mergeCell ref="H15:H19"/>
    <mergeCell ref="P12:P14"/>
    <mergeCell ref="Q12:Q14"/>
    <mergeCell ref="R12:R14"/>
    <mergeCell ref="S12:S14"/>
    <mergeCell ref="T12:T14"/>
    <mergeCell ref="U12:U14"/>
    <mergeCell ref="J12:J14"/>
    <mergeCell ref="K12:K14"/>
    <mergeCell ref="L12:L14"/>
    <mergeCell ref="M12:M14"/>
    <mergeCell ref="N12:N14"/>
    <mergeCell ref="O12:O14"/>
    <mergeCell ref="M99:O99"/>
    <mergeCell ref="P99:R99"/>
    <mergeCell ref="S99:U99"/>
    <mergeCell ref="V99:X99"/>
    <mergeCell ref="Y99:AA99"/>
    <mergeCell ref="A6:U6"/>
    <mergeCell ref="A8:A9"/>
    <mergeCell ref="B8:B9"/>
    <mergeCell ref="C8:C9"/>
    <mergeCell ref="D8:D9"/>
    <mergeCell ref="E8:E9"/>
    <mergeCell ref="F8:K8"/>
    <mergeCell ref="L8:L9"/>
    <mergeCell ref="M8:O8"/>
    <mergeCell ref="P8:R8"/>
    <mergeCell ref="S8:U8"/>
    <mergeCell ref="A12:A14"/>
    <mergeCell ref="C12:C14"/>
    <mergeCell ref="D12:D14"/>
    <mergeCell ref="E12:E14"/>
    <mergeCell ref="F12:F14"/>
    <mergeCell ref="G12:G14"/>
    <mergeCell ref="H12:H14"/>
    <mergeCell ref="I12:I14"/>
  </mergeCells>
  <pageMargins left="0.70866141732283472" right="0.70866141732283472" top="0.74803149606299213" bottom="0.74803149606299213" header="0.31496062992125984" footer="0.31496062992125984"/>
  <pageSetup paperSize="9" scale="29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35"/>
  <sheetViews>
    <sheetView tabSelected="1" zoomScale="70" zoomScaleNormal="70" workbookViewId="0">
      <pane xSplit="4" ySplit="9" topLeftCell="E118" activePane="bottomRight" state="frozen"/>
      <selection pane="topRight" activeCell="E1" sqref="E1"/>
      <selection pane="bottomLeft" activeCell="A10" sqref="A10"/>
      <selection pane="bottomRight" activeCell="C85" sqref="C85"/>
    </sheetView>
  </sheetViews>
  <sheetFormatPr defaultRowHeight="15" x14ac:dyDescent="0.25"/>
  <cols>
    <col min="1" max="1" width="9.140625" style="26"/>
    <col min="2" max="2" width="26.42578125" style="1" customWidth="1"/>
    <col min="3" max="3" width="23.85546875" style="1" customWidth="1"/>
    <col min="4" max="4" width="9.140625" style="1"/>
    <col min="5" max="5" width="14.5703125" style="1" customWidth="1"/>
    <col min="6" max="6" width="12.140625" style="1" customWidth="1"/>
    <col min="7" max="7" width="12" style="1" customWidth="1"/>
    <col min="8" max="9" width="12.140625" style="1" customWidth="1"/>
    <col min="10" max="10" width="10" style="1" customWidth="1"/>
    <col min="11" max="11" width="12.7109375" style="1" customWidth="1"/>
    <col min="12" max="12" width="21.42578125" style="1" customWidth="1"/>
    <col min="13" max="13" width="13" style="16" customWidth="1"/>
    <col min="14" max="14" width="13.5703125" style="16" customWidth="1"/>
    <col min="15" max="15" width="9.28515625" style="16" customWidth="1"/>
    <col min="16" max="16" width="13" style="146" customWidth="1"/>
    <col min="17" max="17" width="13.5703125" style="146" customWidth="1"/>
    <col min="18" max="18" width="9.28515625" style="146" customWidth="1"/>
    <col min="19" max="19" width="13" style="16" customWidth="1"/>
    <col min="20" max="20" width="13.5703125" style="16" customWidth="1"/>
    <col min="21" max="21" width="9.28515625" style="16" customWidth="1"/>
    <col min="22" max="22" width="14.7109375" style="6" customWidth="1"/>
    <col min="23" max="16384" width="9.140625" style="1"/>
  </cols>
  <sheetData>
    <row r="1" spans="1:22" x14ac:dyDescent="0.25">
      <c r="Q1" s="147" t="s">
        <v>0</v>
      </c>
      <c r="T1" s="5"/>
    </row>
    <row r="2" spans="1:22" x14ac:dyDescent="0.25">
      <c r="Q2" s="147" t="s">
        <v>1</v>
      </c>
      <c r="T2" s="5"/>
    </row>
    <row r="3" spans="1:22" x14ac:dyDescent="0.25">
      <c r="Q3" s="147" t="s">
        <v>2</v>
      </c>
      <c r="T3" s="5"/>
    </row>
    <row r="4" spans="1:22" x14ac:dyDescent="0.25">
      <c r="Q4" s="147" t="s">
        <v>3</v>
      </c>
      <c r="T4" s="5"/>
    </row>
    <row r="5" spans="1:22" ht="16.5" x14ac:dyDescent="0.25">
      <c r="A5" s="27"/>
    </row>
    <row r="6" spans="1:22" ht="18.75" x14ac:dyDescent="0.3">
      <c r="A6" s="549" t="s">
        <v>327</v>
      </c>
      <c r="B6" s="549"/>
      <c r="C6" s="549"/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49"/>
      <c r="R6" s="549"/>
      <c r="S6" s="17"/>
      <c r="T6" s="17"/>
      <c r="U6" s="17"/>
    </row>
    <row r="7" spans="1:22" ht="17.25" thickBot="1" x14ac:dyDescent="0.3">
      <c r="A7" s="27"/>
    </row>
    <row r="8" spans="1:22" ht="43.5" customHeight="1" thickBot="1" x14ac:dyDescent="0.3">
      <c r="A8" s="254" t="s">
        <v>4</v>
      </c>
      <c r="B8" s="254" t="s">
        <v>5</v>
      </c>
      <c r="C8" s="254" t="s">
        <v>6</v>
      </c>
      <c r="D8" s="254" t="s">
        <v>7</v>
      </c>
      <c r="E8" s="254" t="s">
        <v>8</v>
      </c>
      <c r="F8" s="256" t="s">
        <v>9</v>
      </c>
      <c r="G8" s="257"/>
      <c r="H8" s="257"/>
      <c r="I8" s="257"/>
      <c r="J8" s="257"/>
      <c r="K8" s="258"/>
      <c r="L8" s="474" t="s">
        <v>10</v>
      </c>
      <c r="M8" s="261" t="s">
        <v>273</v>
      </c>
      <c r="N8" s="262"/>
      <c r="O8" s="262"/>
      <c r="P8" s="527" t="s">
        <v>278</v>
      </c>
      <c r="Q8" s="528"/>
      <c r="R8" s="529"/>
      <c r="S8" s="261" t="s">
        <v>307</v>
      </c>
      <c r="T8" s="262"/>
      <c r="U8" s="472"/>
      <c r="V8" s="542" t="s">
        <v>301</v>
      </c>
    </row>
    <row r="9" spans="1:22" ht="72.75" customHeight="1" thickBot="1" x14ac:dyDescent="0.3">
      <c r="A9" s="255"/>
      <c r="B9" s="255"/>
      <c r="C9" s="255"/>
      <c r="D9" s="255"/>
      <c r="E9" s="255"/>
      <c r="F9" s="32">
        <v>0</v>
      </c>
      <c r="G9" s="32">
        <v>1</v>
      </c>
      <c r="H9" s="32">
        <v>2</v>
      </c>
      <c r="I9" s="32">
        <v>3</v>
      </c>
      <c r="J9" s="32">
        <v>4</v>
      </c>
      <c r="K9" s="32">
        <v>5</v>
      </c>
      <c r="L9" s="475"/>
      <c r="M9" s="34" t="s">
        <v>274</v>
      </c>
      <c r="N9" s="33" t="s">
        <v>275</v>
      </c>
      <c r="O9" s="33" t="s">
        <v>276</v>
      </c>
      <c r="P9" s="148" t="s">
        <v>274</v>
      </c>
      <c r="Q9" s="149" t="s">
        <v>275</v>
      </c>
      <c r="R9" s="150" t="s">
        <v>276</v>
      </c>
      <c r="S9" s="34" t="s">
        <v>274</v>
      </c>
      <c r="T9" s="33" t="s">
        <v>275</v>
      </c>
      <c r="U9" s="35" t="s">
        <v>276</v>
      </c>
      <c r="V9" s="543"/>
    </row>
    <row r="10" spans="1:22" s="31" customFormat="1" ht="15.75" thickBot="1" x14ac:dyDescent="0.3">
      <c r="A10" s="28">
        <v>1</v>
      </c>
      <c r="B10" s="36">
        <v>2</v>
      </c>
      <c r="C10" s="36">
        <v>3</v>
      </c>
      <c r="D10" s="36">
        <v>4</v>
      </c>
      <c r="E10" s="36">
        <v>5</v>
      </c>
      <c r="F10" s="36">
        <v>6</v>
      </c>
      <c r="G10" s="36">
        <v>7</v>
      </c>
      <c r="H10" s="36">
        <v>8</v>
      </c>
      <c r="I10" s="36">
        <v>9</v>
      </c>
      <c r="J10" s="36">
        <v>10</v>
      </c>
      <c r="K10" s="36">
        <v>11</v>
      </c>
      <c r="L10" s="37">
        <v>12</v>
      </c>
      <c r="M10" s="38">
        <v>13</v>
      </c>
      <c r="N10" s="39">
        <v>14</v>
      </c>
      <c r="O10" s="39">
        <v>15</v>
      </c>
      <c r="P10" s="151">
        <v>13</v>
      </c>
      <c r="Q10" s="152">
        <v>14</v>
      </c>
      <c r="R10" s="153">
        <v>15</v>
      </c>
      <c r="S10" s="38">
        <v>16</v>
      </c>
      <c r="T10" s="39">
        <v>17</v>
      </c>
      <c r="U10" s="40">
        <v>18</v>
      </c>
      <c r="V10" s="543"/>
    </row>
    <row r="11" spans="1:22" ht="21.75" customHeight="1" thickBot="1" x14ac:dyDescent="0.3">
      <c r="A11" s="537" t="s">
        <v>11</v>
      </c>
      <c r="B11" s="538"/>
      <c r="C11" s="538"/>
      <c r="D11" s="538"/>
      <c r="E11" s="538"/>
      <c r="F11" s="538"/>
      <c r="G11" s="538"/>
      <c r="H11" s="538"/>
      <c r="I11" s="538"/>
      <c r="J11" s="538"/>
      <c r="K11" s="538"/>
      <c r="L11" s="538"/>
      <c r="M11" s="538"/>
      <c r="N11" s="538"/>
      <c r="O11" s="538"/>
      <c r="P11" s="538"/>
      <c r="Q11" s="538"/>
      <c r="R11" s="538"/>
      <c r="S11" s="18"/>
      <c r="T11" s="18"/>
      <c r="U11" s="18"/>
      <c r="V11" s="544"/>
    </row>
    <row r="12" spans="1:22" ht="89.25" customHeight="1" x14ac:dyDescent="0.25">
      <c r="A12" s="265" t="s">
        <v>12</v>
      </c>
      <c r="B12" s="53" t="s">
        <v>13</v>
      </c>
      <c r="C12" s="267" t="s">
        <v>16</v>
      </c>
      <c r="D12" s="267" t="s">
        <v>17</v>
      </c>
      <c r="E12" s="267" t="s">
        <v>18</v>
      </c>
      <c r="F12" s="476" t="s">
        <v>19</v>
      </c>
      <c r="G12" s="476">
        <v>4</v>
      </c>
      <c r="H12" s="476">
        <v>3</v>
      </c>
      <c r="I12" s="476">
        <v>2</v>
      </c>
      <c r="J12" s="476">
        <v>1</v>
      </c>
      <c r="K12" s="476">
        <v>0</v>
      </c>
      <c r="L12" s="279" t="s">
        <v>20</v>
      </c>
      <c r="M12" s="422">
        <v>0</v>
      </c>
      <c r="N12" s="423">
        <v>0</v>
      </c>
      <c r="O12" s="423">
        <v>5</v>
      </c>
      <c r="P12" s="530">
        <v>0</v>
      </c>
      <c r="Q12" s="531">
        <v>0</v>
      </c>
      <c r="R12" s="532">
        <v>5</v>
      </c>
      <c r="S12" s="422">
        <v>0</v>
      </c>
      <c r="T12" s="423">
        <v>0</v>
      </c>
      <c r="U12" s="473">
        <v>5</v>
      </c>
      <c r="V12" s="545">
        <f>(O12+R12+U12)/3</f>
        <v>5</v>
      </c>
    </row>
    <row r="13" spans="1:22" x14ac:dyDescent="0.25">
      <c r="A13" s="265"/>
      <c r="B13" s="53" t="s">
        <v>14</v>
      </c>
      <c r="C13" s="267"/>
      <c r="D13" s="267"/>
      <c r="E13" s="267"/>
      <c r="F13" s="476"/>
      <c r="G13" s="476"/>
      <c r="H13" s="476"/>
      <c r="I13" s="476"/>
      <c r="J13" s="476"/>
      <c r="K13" s="476"/>
      <c r="L13" s="279"/>
      <c r="M13" s="275"/>
      <c r="N13" s="277"/>
      <c r="O13" s="277"/>
      <c r="P13" s="517"/>
      <c r="Q13" s="520"/>
      <c r="R13" s="523"/>
      <c r="S13" s="275"/>
      <c r="T13" s="277"/>
      <c r="U13" s="471"/>
      <c r="V13" s="546"/>
    </row>
    <row r="14" spans="1:22" ht="15.75" thickBot="1" x14ac:dyDescent="0.3">
      <c r="A14" s="266"/>
      <c r="B14" s="52" t="s">
        <v>15</v>
      </c>
      <c r="C14" s="268"/>
      <c r="D14" s="268"/>
      <c r="E14" s="268"/>
      <c r="F14" s="477"/>
      <c r="G14" s="477"/>
      <c r="H14" s="477"/>
      <c r="I14" s="477"/>
      <c r="J14" s="477"/>
      <c r="K14" s="477"/>
      <c r="L14" s="280"/>
      <c r="M14" s="276"/>
      <c r="N14" s="278"/>
      <c r="O14" s="278"/>
      <c r="P14" s="518"/>
      <c r="Q14" s="521"/>
      <c r="R14" s="524"/>
      <c r="S14" s="276"/>
      <c r="T14" s="278"/>
      <c r="U14" s="404"/>
      <c r="V14" s="546"/>
    </row>
    <row r="15" spans="1:22" x14ac:dyDescent="0.25">
      <c r="A15" s="288" t="s">
        <v>21</v>
      </c>
      <c r="B15" s="53" t="s">
        <v>22</v>
      </c>
      <c r="C15" s="53" t="s">
        <v>23</v>
      </c>
      <c r="D15" s="290" t="s">
        <v>28</v>
      </c>
      <c r="E15" s="290" t="s">
        <v>29</v>
      </c>
      <c r="F15" s="478" t="s">
        <v>30</v>
      </c>
      <c r="G15" s="478" t="s">
        <v>31</v>
      </c>
      <c r="H15" s="478" t="s">
        <v>32</v>
      </c>
      <c r="I15" s="478" t="s">
        <v>33</v>
      </c>
      <c r="J15" s="479" t="s">
        <v>289</v>
      </c>
      <c r="K15" s="478" t="s">
        <v>34</v>
      </c>
      <c r="L15" s="281" t="s">
        <v>35</v>
      </c>
      <c r="M15" s="62">
        <v>0</v>
      </c>
      <c r="N15" s="63">
        <f>M15/M16*100</f>
        <v>0</v>
      </c>
      <c r="O15" s="63">
        <v>5</v>
      </c>
      <c r="P15" s="154">
        <v>0</v>
      </c>
      <c r="Q15" s="155">
        <f>P15/P16*100</f>
        <v>0</v>
      </c>
      <c r="R15" s="156">
        <v>5</v>
      </c>
      <c r="S15" s="62">
        <v>0</v>
      </c>
      <c r="T15" s="63">
        <f>S15/S16*100</f>
        <v>0</v>
      </c>
      <c r="U15" s="64">
        <v>5</v>
      </c>
      <c r="V15" s="546">
        <f>(O15+R15+U15)/3</f>
        <v>5</v>
      </c>
    </row>
    <row r="16" spans="1:22" ht="177.75" customHeight="1" x14ac:dyDescent="0.25">
      <c r="A16" s="265"/>
      <c r="B16" s="53" t="s">
        <v>14</v>
      </c>
      <c r="C16" s="53" t="s">
        <v>24</v>
      </c>
      <c r="D16" s="267"/>
      <c r="E16" s="267"/>
      <c r="F16" s="476"/>
      <c r="G16" s="476"/>
      <c r="H16" s="476"/>
      <c r="I16" s="476"/>
      <c r="J16" s="480"/>
      <c r="K16" s="476"/>
      <c r="L16" s="279"/>
      <c r="M16" s="311">
        <v>5</v>
      </c>
      <c r="N16" s="291"/>
      <c r="O16" s="302"/>
      <c r="P16" s="516">
        <v>3</v>
      </c>
      <c r="Q16" s="519"/>
      <c r="R16" s="522"/>
      <c r="S16" s="311">
        <v>4</v>
      </c>
      <c r="T16" s="291"/>
      <c r="U16" s="403"/>
      <c r="V16" s="546"/>
    </row>
    <row r="17" spans="1:22" ht="63.75" x14ac:dyDescent="0.25">
      <c r="A17" s="265"/>
      <c r="B17" s="53" t="s">
        <v>15</v>
      </c>
      <c r="C17" s="53" t="s">
        <v>25</v>
      </c>
      <c r="D17" s="267"/>
      <c r="E17" s="267"/>
      <c r="F17" s="476"/>
      <c r="G17" s="476"/>
      <c r="H17" s="476"/>
      <c r="I17" s="476"/>
      <c r="J17" s="480"/>
      <c r="K17" s="476"/>
      <c r="L17" s="279"/>
      <c r="M17" s="275"/>
      <c r="N17" s="277"/>
      <c r="O17" s="304"/>
      <c r="P17" s="517"/>
      <c r="Q17" s="520"/>
      <c r="R17" s="523"/>
      <c r="S17" s="275"/>
      <c r="T17" s="277"/>
      <c r="U17" s="471"/>
      <c r="V17" s="546"/>
    </row>
    <row r="18" spans="1:22" ht="38.25" x14ac:dyDescent="0.25">
      <c r="A18" s="265"/>
      <c r="B18" s="54"/>
      <c r="C18" s="53" t="s">
        <v>26</v>
      </c>
      <c r="D18" s="267"/>
      <c r="E18" s="267"/>
      <c r="F18" s="476"/>
      <c r="G18" s="476"/>
      <c r="H18" s="476"/>
      <c r="I18" s="476"/>
      <c r="J18" s="480"/>
      <c r="K18" s="476"/>
      <c r="L18" s="279"/>
      <c r="M18" s="275"/>
      <c r="N18" s="277"/>
      <c r="O18" s="304"/>
      <c r="P18" s="517"/>
      <c r="Q18" s="520"/>
      <c r="R18" s="523"/>
      <c r="S18" s="275"/>
      <c r="T18" s="277"/>
      <c r="U18" s="471"/>
      <c r="V18" s="546"/>
    </row>
    <row r="19" spans="1:22" ht="93.75" customHeight="1" thickBot="1" x14ac:dyDescent="0.3">
      <c r="A19" s="266"/>
      <c r="B19" s="51"/>
      <c r="C19" s="52" t="s">
        <v>27</v>
      </c>
      <c r="D19" s="268"/>
      <c r="E19" s="268"/>
      <c r="F19" s="477"/>
      <c r="G19" s="477"/>
      <c r="H19" s="477"/>
      <c r="I19" s="477"/>
      <c r="J19" s="481"/>
      <c r="K19" s="477"/>
      <c r="L19" s="280"/>
      <c r="M19" s="276"/>
      <c r="N19" s="278"/>
      <c r="O19" s="303"/>
      <c r="P19" s="518"/>
      <c r="Q19" s="521"/>
      <c r="R19" s="524"/>
      <c r="S19" s="276"/>
      <c r="T19" s="278"/>
      <c r="U19" s="404"/>
      <c r="V19" s="546"/>
    </row>
    <row r="20" spans="1:22" ht="63.75" x14ac:dyDescent="0.25">
      <c r="A20" s="288" t="s">
        <v>36</v>
      </c>
      <c r="B20" s="53" t="s">
        <v>37</v>
      </c>
      <c r="C20" s="290" t="s">
        <v>283</v>
      </c>
      <c r="D20" s="290" t="s">
        <v>282</v>
      </c>
      <c r="E20" s="290" t="s">
        <v>39</v>
      </c>
      <c r="F20" s="290" t="s">
        <v>40</v>
      </c>
      <c r="G20" s="482" t="s">
        <v>285</v>
      </c>
      <c r="H20" s="290" t="s">
        <v>41</v>
      </c>
      <c r="I20" s="290" t="s">
        <v>42</v>
      </c>
      <c r="J20" s="290" t="s">
        <v>43</v>
      </c>
      <c r="K20" s="290" t="s">
        <v>44</v>
      </c>
      <c r="L20" s="281"/>
      <c r="M20" s="106">
        <v>140785.60000000001</v>
      </c>
      <c r="N20" s="107">
        <f>100*M20/M21</f>
        <v>89.881488584585654</v>
      </c>
      <c r="O20" s="63">
        <v>5</v>
      </c>
      <c r="P20" s="157">
        <v>2191.8000000000002</v>
      </c>
      <c r="Q20" s="158">
        <f>100*P20/P21</f>
        <v>6.8261447760589746</v>
      </c>
      <c r="R20" s="156">
        <v>0</v>
      </c>
      <c r="S20" s="106">
        <v>1044.4000000000001</v>
      </c>
      <c r="T20" s="107">
        <f>100*S20/S21</f>
        <v>12.5781315862368</v>
      </c>
      <c r="U20" s="64">
        <v>1</v>
      </c>
      <c r="V20" s="547">
        <f>(O20+R20+U20)/3</f>
        <v>2</v>
      </c>
    </row>
    <row r="21" spans="1:22" ht="86.25" customHeight="1" x14ac:dyDescent="0.25">
      <c r="A21" s="265"/>
      <c r="B21" s="53" t="s">
        <v>14</v>
      </c>
      <c r="C21" s="312"/>
      <c r="D21" s="267"/>
      <c r="E21" s="267"/>
      <c r="F21" s="267"/>
      <c r="G21" s="483"/>
      <c r="H21" s="267"/>
      <c r="I21" s="267"/>
      <c r="J21" s="267"/>
      <c r="K21" s="267"/>
      <c r="L21" s="279"/>
      <c r="M21" s="300">
        <v>156634.70000000001</v>
      </c>
      <c r="N21" s="292"/>
      <c r="O21" s="302"/>
      <c r="P21" s="533">
        <v>32108.9</v>
      </c>
      <c r="Q21" s="535"/>
      <c r="R21" s="522"/>
      <c r="S21" s="300">
        <v>8303.2999999999993</v>
      </c>
      <c r="T21" s="292"/>
      <c r="U21" s="403"/>
      <c r="V21" s="547"/>
    </row>
    <row r="22" spans="1:22" ht="184.5" customHeight="1" thickBot="1" x14ac:dyDescent="0.3">
      <c r="A22" s="266"/>
      <c r="B22" s="52" t="s">
        <v>15</v>
      </c>
      <c r="C22" s="52" t="s">
        <v>38</v>
      </c>
      <c r="D22" s="268"/>
      <c r="E22" s="268"/>
      <c r="F22" s="268"/>
      <c r="G22" s="484"/>
      <c r="H22" s="268"/>
      <c r="I22" s="268"/>
      <c r="J22" s="268"/>
      <c r="K22" s="268"/>
      <c r="L22" s="280"/>
      <c r="M22" s="301"/>
      <c r="N22" s="293"/>
      <c r="O22" s="303"/>
      <c r="P22" s="534"/>
      <c r="Q22" s="536"/>
      <c r="R22" s="524"/>
      <c r="S22" s="301"/>
      <c r="T22" s="293"/>
      <c r="U22" s="404"/>
      <c r="V22" s="547"/>
    </row>
    <row r="23" spans="1:22" ht="73.5" customHeight="1" x14ac:dyDescent="0.25">
      <c r="A23" s="288" t="s">
        <v>45</v>
      </c>
      <c r="B23" s="53" t="s">
        <v>46</v>
      </c>
      <c r="C23" s="53" t="s">
        <v>47</v>
      </c>
      <c r="D23" s="290" t="s">
        <v>28</v>
      </c>
      <c r="E23" s="290" t="s">
        <v>50</v>
      </c>
      <c r="F23" s="290" t="s">
        <v>51</v>
      </c>
      <c r="G23" s="290" t="s">
        <v>43</v>
      </c>
      <c r="H23" s="290" t="s">
        <v>42</v>
      </c>
      <c r="I23" s="290" t="s">
        <v>41</v>
      </c>
      <c r="J23" s="482" t="s">
        <v>285</v>
      </c>
      <c r="K23" s="290" t="s">
        <v>40</v>
      </c>
      <c r="L23" s="281"/>
      <c r="M23" s="106">
        <v>13659.7</v>
      </c>
      <c r="N23" s="107">
        <f>100*(M23/M24)</f>
        <v>34.011926845361849</v>
      </c>
      <c r="O23" s="63">
        <v>2</v>
      </c>
      <c r="P23" s="157">
        <v>532</v>
      </c>
      <c r="Q23" s="158">
        <f>100*(P23/P24)</f>
        <v>5.0097935814373962</v>
      </c>
      <c r="R23" s="156">
        <v>5</v>
      </c>
      <c r="S23" s="106">
        <v>164.2</v>
      </c>
      <c r="T23" s="107">
        <f>100*(S23/S24)</f>
        <v>8.7503330668798291</v>
      </c>
      <c r="U23" s="64">
        <v>5</v>
      </c>
      <c r="V23" s="548">
        <f>(O23+R23+U23)/3</f>
        <v>4</v>
      </c>
    </row>
    <row r="24" spans="1:22" ht="215.25" customHeight="1" x14ac:dyDescent="0.25">
      <c r="A24" s="265"/>
      <c r="B24" s="53" t="s">
        <v>14</v>
      </c>
      <c r="C24" s="53" t="s">
        <v>48</v>
      </c>
      <c r="D24" s="267"/>
      <c r="E24" s="267"/>
      <c r="F24" s="267"/>
      <c r="G24" s="267"/>
      <c r="H24" s="267"/>
      <c r="I24" s="267"/>
      <c r="J24" s="483"/>
      <c r="K24" s="267"/>
      <c r="L24" s="279"/>
      <c r="M24" s="300">
        <v>40161.5</v>
      </c>
      <c r="N24" s="292"/>
      <c r="O24" s="302"/>
      <c r="P24" s="533">
        <v>10619.2</v>
      </c>
      <c r="Q24" s="535"/>
      <c r="R24" s="522"/>
      <c r="S24" s="300">
        <v>1876.5</v>
      </c>
      <c r="T24" s="292"/>
      <c r="U24" s="403"/>
      <c r="V24" s="548"/>
    </row>
    <row r="25" spans="1:22" ht="115.5" thickBot="1" x14ac:dyDescent="0.3">
      <c r="A25" s="266"/>
      <c r="B25" s="52" t="s">
        <v>15</v>
      </c>
      <c r="C25" s="52" t="s">
        <v>49</v>
      </c>
      <c r="D25" s="268"/>
      <c r="E25" s="268"/>
      <c r="F25" s="268"/>
      <c r="G25" s="268"/>
      <c r="H25" s="268"/>
      <c r="I25" s="268"/>
      <c r="J25" s="484"/>
      <c r="K25" s="268"/>
      <c r="L25" s="280"/>
      <c r="M25" s="301"/>
      <c r="N25" s="293"/>
      <c r="O25" s="303"/>
      <c r="P25" s="534"/>
      <c r="Q25" s="536"/>
      <c r="R25" s="524"/>
      <c r="S25" s="301"/>
      <c r="T25" s="293"/>
      <c r="U25" s="404"/>
      <c r="V25" s="548"/>
    </row>
    <row r="26" spans="1:22" ht="93.75" customHeight="1" x14ac:dyDescent="0.25">
      <c r="A26" s="485" t="s">
        <v>309</v>
      </c>
      <c r="B26" s="53" t="s">
        <v>52</v>
      </c>
      <c r="C26" s="53" t="s">
        <v>53</v>
      </c>
      <c r="D26" s="290" t="s">
        <v>59</v>
      </c>
      <c r="E26" s="290" t="s">
        <v>60</v>
      </c>
      <c r="F26" s="290" t="s">
        <v>61</v>
      </c>
      <c r="G26" s="290" t="s">
        <v>62</v>
      </c>
      <c r="H26" s="290" t="s">
        <v>63</v>
      </c>
      <c r="I26" s="290" t="s">
        <v>64</v>
      </c>
      <c r="J26" s="290" t="s">
        <v>65</v>
      </c>
      <c r="K26" s="290" t="s">
        <v>66</v>
      </c>
      <c r="L26" s="281" t="s">
        <v>310</v>
      </c>
      <c r="M26" s="62">
        <v>2</v>
      </c>
      <c r="N26" s="63">
        <v>2</v>
      </c>
      <c r="O26" s="63">
        <v>2</v>
      </c>
      <c r="P26" s="154">
        <v>1</v>
      </c>
      <c r="Q26" s="155">
        <v>1</v>
      </c>
      <c r="R26" s="156">
        <v>1</v>
      </c>
      <c r="S26" s="62">
        <v>0</v>
      </c>
      <c r="T26" s="63">
        <v>0</v>
      </c>
      <c r="U26" s="64">
        <v>0</v>
      </c>
      <c r="V26" s="548">
        <f>(O26+R26+U26)/3</f>
        <v>1</v>
      </c>
    </row>
    <row r="27" spans="1:22" ht="45" customHeight="1" x14ac:dyDescent="0.25">
      <c r="A27" s="486"/>
      <c r="B27" s="53" t="s">
        <v>14</v>
      </c>
      <c r="C27" s="53" t="s">
        <v>54</v>
      </c>
      <c r="D27" s="267"/>
      <c r="E27" s="267"/>
      <c r="F27" s="267"/>
      <c r="G27" s="267"/>
      <c r="H27" s="267"/>
      <c r="I27" s="267"/>
      <c r="J27" s="267"/>
      <c r="K27" s="267"/>
      <c r="L27" s="279"/>
      <c r="M27" s="311"/>
      <c r="N27" s="291"/>
      <c r="O27" s="302"/>
      <c r="P27" s="516"/>
      <c r="Q27" s="519"/>
      <c r="R27" s="522"/>
      <c r="S27" s="311"/>
      <c r="T27" s="291"/>
      <c r="U27" s="403"/>
      <c r="V27" s="548"/>
    </row>
    <row r="28" spans="1:22" ht="53.25" customHeight="1" x14ac:dyDescent="0.25">
      <c r="A28" s="486"/>
      <c r="B28" s="53" t="s">
        <v>15</v>
      </c>
      <c r="C28" s="53" t="s">
        <v>55</v>
      </c>
      <c r="D28" s="267"/>
      <c r="E28" s="267"/>
      <c r="F28" s="267"/>
      <c r="G28" s="267"/>
      <c r="H28" s="267"/>
      <c r="I28" s="267"/>
      <c r="J28" s="267"/>
      <c r="K28" s="267"/>
      <c r="L28" s="279"/>
      <c r="M28" s="275"/>
      <c r="N28" s="277"/>
      <c r="O28" s="304"/>
      <c r="P28" s="517"/>
      <c r="Q28" s="520"/>
      <c r="R28" s="523"/>
      <c r="S28" s="275"/>
      <c r="T28" s="277"/>
      <c r="U28" s="471"/>
      <c r="V28" s="548"/>
    </row>
    <row r="29" spans="1:22" ht="67.5" customHeight="1" x14ac:dyDescent="0.25">
      <c r="A29" s="486"/>
      <c r="B29" s="54"/>
      <c r="C29" s="53" t="s">
        <v>56</v>
      </c>
      <c r="D29" s="267"/>
      <c r="E29" s="267"/>
      <c r="F29" s="267"/>
      <c r="G29" s="267"/>
      <c r="H29" s="267"/>
      <c r="I29" s="267"/>
      <c r="J29" s="267"/>
      <c r="K29" s="267"/>
      <c r="L29" s="279"/>
      <c r="M29" s="275"/>
      <c r="N29" s="277"/>
      <c r="O29" s="304"/>
      <c r="P29" s="517"/>
      <c r="Q29" s="520"/>
      <c r="R29" s="523"/>
      <c r="S29" s="275"/>
      <c r="T29" s="277"/>
      <c r="U29" s="471"/>
      <c r="V29" s="548"/>
    </row>
    <row r="30" spans="1:22" ht="130.5" customHeight="1" x14ac:dyDescent="0.25">
      <c r="A30" s="486"/>
      <c r="B30" s="54"/>
      <c r="C30" s="53" t="s">
        <v>57</v>
      </c>
      <c r="D30" s="267"/>
      <c r="E30" s="267"/>
      <c r="F30" s="267"/>
      <c r="G30" s="267"/>
      <c r="H30" s="267"/>
      <c r="I30" s="267"/>
      <c r="J30" s="267"/>
      <c r="K30" s="267"/>
      <c r="L30" s="279"/>
      <c r="M30" s="275"/>
      <c r="N30" s="277"/>
      <c r="O30" s="304"/>
      <c r="P30" s="517"/>
      <c r="Q30" s="520"/>
      <c r="R30" s="523"/>
      <c r="S30" s="275"/>
      <c r="T30" s="277"/>
      <c r="U30" s="471"/>
      <c r="V30" s="548"/>
    </row>
    <row r="31" spans="1:22" ht="78" customHeight="1" thickBot="1" x14ac:dyDescent="0.3">
      <c r="A31" s="487"/>
      <c r="B31" s="51"/>
      <c r="C31" s="52" t="s">
        <v>58</v>
      </c>
      <c r="D31" s="268"/>
      <c r="E31" s="268"/>
      <c r="F31" s="268"/>
      <c r="G31" s="268"/>
      <c r="H31" s="268"/>
      <c r="I31" s="268"/>
      <c r="J31" s="268"/>
      <c r="K31" s="268"/>
      <c r="L31" s="280"/>
      <c r="M31" s="276"/>
      <c r="N31" s="278"/>
      <c r="O31" s="303"/>
      <c r="P31" s="518"/>
      <c r="Q31" s="521"/>
      <c r="R31" s="524"/>
      <c r="S31" s="276"/>
      <c r="T31" s="278"/>
      <c r="U31" s="404"/>
      <c r="V31" s="548"/>
    </row>
    <row r="32" spans="1:22" ht="25.5" x14ac:dyDescent="0.25">
      <c r="A32" s="342" t="s">
        <v>308</v>
      </c>
      <c r="B32" s="53" t="s">
        <v>67</v>
      </c>
      <c r="C32" s="53" t="s">
        <v>68</v>
      </c>
      <c r="D32" s="290" t="s">
        <v>59</v>
      </c>
      <c r="E32" s="290" t="s">
        <v>72</v>
      </c>
      <c r="F32" s="290" t="s">
        <v>73</v>
      </c>
      <c r="G32" s="290" t="s">
        <v>74</v>
      </c>
      <c r="H32" s="290" t="s">
        <v>75</v>
      </c>
      <c r="I32" s="290" t="s">
        <v>76</v>
      </c>
      <c r="J32" s="290" t="s">
        <v>77</v>
      </c>
      <c r="K32" s="290" t="s">
        <v>78</v>
      </c>
      <c r="L32" s="281" t="s">
        <v>79</v>
      </c>
      <c r="M32" s="62">
        <v>1</v>
      </c>
      <c r="N32" s="63">
        <f>M32/M33</f>
        <v>1</v>
      </c>
      <c r="O32" s="63">
        <v>5</v>
      </c>
      <c r="P32" s="154">
        <v>0</v>
      </c>
      <c r="Q32" s="155">
        <f>P32/P33</f>
        <v>0</v>
      </c>
      <c r="R32" s="156">
        <v>5</v>
      </c>
      <c r="S32" s="62">
        <v>0</v>
      </c>
      <c r="T32" s="63">
        <f>S32/S33</f>
        <v>0</v>
      </c>
      <c r="U32" s="64">
        <v>5</v>
      </c>
      <c r="V32" s="548">
        <f>(O32+R32+U32)/3</f>
        <v>5</v>
      </c>
    </row>
    <row r="33" spans="1:22" ht="213.75" customHeight="1" x14ac:dyDescent="0.25">
      <c r="A33" s="343"/>
      <c r="B33" s="53" t="s">
        <v>14</v>
      </c>
      <c r="C33" s="53" t="s">
        <v>69</v>
      </c>
      <c r="D33" s="267"/>
      <c r="E33" s="267"/>
      <c r="F33" s="267"/>
      <c r="G33" s="267"/>
      <c r="H33" s="267"/>
      <c r="I33" s="267"/>
      <c r="J33" s="267"/>
      <c r="K33" s="267"/>
      <c r="L33" s="279"/>
      <c r="M33" s="311">
        <v>1</v>
      </c>
      <c r="N33" s="291"/>
      <c r="O33" s="302"/>
      <c r="P33" s="516">
        <v>1</v>
      </c>
      <c r="Q33" s="519"/>
      <c r="R33" s="522"/>
      <c r="S33" s="311">
        <v>1</v>
      </c>
      <c r="T33" s="291"/>
      <c r="U33" s="403"/>
      <c r="V33" s="548"/>
    </row>
    <row r="34" spans="1:22" ht="35.25" customHeight="1" x14ac:dyDescent="0.25">
      <c r="A34" s="343"/>
      <c r="B34" s="53" t="s">
        <v>15</v>
      </c>
      <c r="C34" s="53" t="s">
        <v>70</v>
      </c>
      <c r="D34" s="267"/>
      <c r="E34" s="267"/>
      <c r="F34" s="267"/>
      <c r="G34" s="267"/>
      <c r="H34" s="267"/>
      <c r="I34" s="267"/>
      <c r="J34" s="267"/>
      <c r="K34" s="267"/>
      <c r="L34" s="279"/>
      <c r="M34" s="275"/>
      <c r="N34" s="277"/>
      <c r="O34" s="304"/>
      <c r="P34" s="517"/>
      <c r="Q34" s="520"/>
      <c r="R34" s="523"/>
      <c r="S34" s="275"/>
      <c r="T34" s="277"/>
      <c r="U34" s="471"/>
      <c r="V34" s="548"/>
    </row>
    <row r="35" spans="1:22" ht="102.75" customHeight="1" thickBot="1" x14ac:dyDescent="0.3">
      <c r="A35" s="344"/>
      <c r="B35" s="51"/>
      <c r="C35" s="52" t="s">
        <v>71</v>
      </c>
      <c r="D35" s="268"/>
      <c r="E35" s="268"/>
      <c r="F35" s="268"/>
      <c r="G35" s="268"/>
      <c r="H35" s="268"/>
      <c r="I35" s="268"/>
      <c r="J35" s="268"/>
      <c r="K35" s="268"/>
      <c r="L35" s="280"/>
      <c r="M35" s="276"/>
      <c r="N35" s="278"/>
      <c r="O35" s="303"/>
      <c r="P35" s="518"/>
      <c r="Q35" s="521"/>
      <c r="R35" s="524"/>
      <c r="S35" s="276"/>
      <c r="T35" s="278"/>
      <c r="U35" s="404"/>
      <c r="V35" s="548"/>
    </row>
    <row r="36" spans="1:22" ht="29.25" customHeight="1" x14ac:dyDescent="0.25">
      <c r="A36" s="288" t="s">
        <v>80</v>
      </c>
      <c r="B36" s="53" t="s">
        <v>81</v>
      </c>
      <c r="C36" s="53" t="s">
        <v>82</v>
      </c>
      <c r="D36" s="290" t="s">
        <v>28</v>
      </c>
      <c r="E36" s="290" t="s">
        <v>18</v>
      </c>
      <c r="F36" s="290" t="s">
        <v>85</v>
      </c>
      <c r="G36" s="289" t="s">
        <v>86</v>
      </c>
      <c r="H36" s="313" t="s">
        <v>290</v>
      </c>
      <c r="I36" s="313" t="s">
        <v>291</v>
      </c>
      <c r="J36" s="289" t="s">
        <v>34</v>
      </c>
      <c r="K36" s="289">
        <v>0</v>
      </c>
      <c r="L36" s="281" t="s">
        <v>87</v>
      </c>
      <c r="M36" s="106">
        <v>74.599999999999994</v>
      </c>
      <c r="N36" s="107">
        <f>100*M36/M37</f>
        <v>0.18575003423676903</v>
      </c>
      <c r="O36" s="108">
        <v>4</v>
      </c>
      <c r="P36" s="157">
        <v>0</v>
      </c>
      <c r="Q36" s="158">
        <f>100*P36/P37</f>
        <v>0</v>
      </c>
      <c r="R36" s="156">
        <v>5</v>
      </c>
      <c r="S36" s="106">
        <v>1.6900000000000001E-3</v>
      </c>
      <c r="T36" s="107">
        <f>100*S36/S37</f>
        <v>9.0061284305888623E-5</v>
      </c>
      <c r="U36" s="64">
        <v>5</v>
      </c>
      <c r="V36" s="548">
        <f>(O36+R36+U36)/3</f>
        <v>4.666666666666667</v>
      </c>
    </row>
    <row r="37" spans="1:22" ht="223.5" customHeight="1" x14ac:dyDescent="0.25">
      <c r="A37" s="265"/>
      <c r="B37" s="53" t="s">
        <v>14</v>
      </c>
      <c r="C37" s="53" t="s">
        <v>83</v>
      </c>
      <c r="D37" s="267"/>
      <c r="E37" s="267"/>
      <c r="F37" s="267"/>
      <c r="G37" s="269"/>
      <c r="H37" s="314"/>
      <c r="I37" s="314"/>
      <c r="J37" s="269"/>
      <c r="K37" s="269"/>
      <c r="L37" s="279"/>
      <c r="M37" s="331">
        <f>M24</f>
        <v>40161.5</v>
      </c>
      <c r="N37" s="291"/>
      <c r="O37" s="302"/>
      <c r="P37" s="525">
        <f>P24</f>
        <v>10619.2</v>
      </c>
      <c r="Q37" s="519"/>
      <c r="R37" s="522"/>
      <c r="S37" s="331">
        <f>S24</f>
        <v>1876.5</v>
      </c>
      <c r="T37" s="291"/>
      <c r="U37" s="403"/>
      <c r="V37" s="548"/>
    </row>
    <row r="38" spans="1:22" ht="74.25" customHeight="1" thickBot="1" x14ac:dyDescent="0.3">
      <c r="A38" s="266"/>
      <c r="B38" s="52" t="s">
        <v>15</v>
      </c>
      <c r="C38" s="52" t="s">
        <v>84</v>
      </c>
      <c r="D38" s="268"/>
      <c r="E38" s="268"/>
      <c r="F38" s="268"/>
      <c r="G38" s="270"/>
      <c r="H38" s="315"/>
      <c r="I38" s="315"/>
      <c r="J38" s="270"/>
      <c r="K38" s="270"/>
      <c r="L38" s="280"/>
      <c r="M38" s="332"/>
      <c r="N38" s="278"/>
      <c r="O38" s="303"/>
      <c r="P38" s="526"/>
      <c r="Q38" s="521"/>
      <c r="R38" s="524"/>
      <c r="S38" s="332"/>
      <c r="T38" s="278"/>
      <c r="U38" s="404"/>
      <c r="V38" s="548"/>
    </row>
    <row r="39" spans="1:22" ht="63.75" x14ac:dyDescent="0.25">
      <c r="A39" s="288" t="s">
        <v>88</v>
      </c>
      <c r="B39" s="53" t="s">
        <v>89</v>
      </c>
      <c r="C39" s="290" t="s">
        <v>90</v>
      </c>
      <c r="D39" s="290" t="s">
        <v>59</v>
      </c>
      <c r="E39" s="290" t="s">
        <v>91</v>
      </c>
      <c r="F39" s="290" t="s">
        <v>92</v>
      </c>
      <c r="G39" s="290">
        <v>2</v>
      </c>
      <c r="H39" s="290"/>
      <c r="I39" s="290">
        <v>1</v>
      </c>
      <c r="J39" s="290"/>
      <c r="K39" s="290">
        <v>0</v>
      </c>
      <c r="L39" s="281" t="s">
        <v>93</v>
      </c>
      <c r="M39" s="62">
        <v>0</v>
      </c>
      <c r="N39" s="63">
        <v>0</v>
      </c>
      <c r="O39" s="63">
        <v>5</v>
      </c>
      <c r="P39" s="154">
        <v>0</v>
      </c>
      <c r="Q39" s="155">
        <v>0</v>
      </c>
      <c r="R39" s="156">
        <v>5</v>
      </c>
      <c r="S39" s="62">
        <v>0</v>
      </c>
      <c r="T39" s="63">
        <v>0</v>
      </c>
      <c r="U39" s="64">
        <v>5</v>
      </c>
      <c r="V39" s="548">
        <f>(O39+R39+U39)/3</f>
        <v>5</v>
      </c>
    </row>
    <row r="40" spans="1:22" x14ac:dyDescent="0.25">
      <c r="A40" s="265"/>
      <c r="B40" s="53" t="s">
        <v>14</v>
      </c>
      <c r="C40" s="267"/>
      <c r="D40" s="267"/>
      <c r="E40" s="267"/>
      <c r="F40" s="267"/>
      <c r="G40" s="267"/>
      <c r="H40" s="267"/>
      <c r="I40" s="267"/>
      <c r="J40" s="267"/>
      <c r="K40" s="267"/>
      <c r="L40" s="279"/>
      <c r="M40" s="311"/>
      <c r="N40" s="291"/>
      <c r="O40" s="302"/>
      <c r="P40" s="516"/>
      <c r="Q40" s="519"/>
      <c r="R40" s="522"/>
      <c r="S40" s="311"/>
      <c r="T40" s="291"/>
      <c r="U40" s="403"/>
      <c r="V40" s="548"/>
    </row>
    <row r="41" spans="1:22" ht="15.75" thickBot="1" x14ac:dyDescent="0.3">
      <c r="A41" s="266"/>
      <c r="B41" s="52" t="s">
        <v>15</v>
      </c>
      <c r="C41" s="268"/>
      <c r="D41" s="268"/>
      <c r="E41" s="268"/>
      <c r="F41" s="268"/>
      <c r="G41" s="268"/>
      <c r="H41" s="268"/>
      <c r="I41" s="268"/>
      <c r="J41" s="268"/>
      <c r="K41" s="268"/>
      <c r="L41" s="280"/>
      <c r="M41" s="276"/>
      <c r="N41" s="278"/>
      <c r="O41" s="303"/>
      <c r="P41" s="518"/>
      <c r="Q41" s="521"/>
      <c r="R41" s="524"/>
      <c r="S41" s="276"/>
      <c r="T41" s="278"/>
      <c r="U41" s="404"/>
      <c r="V41" s="548"/>
    </row>
    <row r="42" spans="1:22" ht="66.75" customHeight="1" x14ac:dyDescent="0.25">
      <c r="A42" s="288" t="s">
        <v>94</v>
      </c>
      <c r="B42" s="53" t="s">
        <v>95</v>
      </c>
      <c r="C42" s="290" t="s">
        <v>284</v>
      </c>
      <c r="D42" s="290" t="s">
        <v>28</v>
      </c>
      <c r="E42" s="290" t="s">
        <v>97</v>
      </c>
      <c r="F42" s="290" t="s">
        <v>30</v>
      </c>
      <c r="G42" s="290" t="s">
        <v>31</v>
      </c>
      <c r="H42" s="290" t="s">
        <v>98</v>
      </c>
      <c r="I42" s="482" t="s">
        <v>285</v>
      </c>
      <c r="J42" s="482" t="s">
        <v>291</v>
      </c>
      <c r="K42" s="290" t="s">
        <v>99</v>
      </c>
      <c r="L42" s="281" t="s">
        <v>100</v>
      </c>
      <c r="M42" s="62" t="s">
        <v>286</v>
      </c>
      <c r="N42" s="63" t="s">
        <v>286</v>
      </c>
      <c r="O42" s="63" t="s">
        <v>286</v>
      </c>
      <c r="P42" s="154" t="s">
        <v>286</v>
      </c>
      <c r="Q42" s="155" t="s">
        <v>286</v>
      </c>
      <c r="R42" s="156" t="s">
        <v>286</v>
      </c>
      <c r="S42" s="62" t="s">
        <v>286</v>
      </c>
      <c r="T42" s="63" t="s">
        <v>286</v>
      </c>
      <c r="U42" s="64" t="s">
        <v>286</v>
      </c>
      <c r="V42" s="550"/>
    </row>
    <row r="43" spans="1:22" x14ac:dyDescent="0.25">
      <c r="A43" s="265"/>
      <c r="B43" s="53" t="s">
        <v>14</v>
      </c>
      <c r="C43" s="312"/>
      <c r="D43" s="267"/>
      <c r="E43" s="267"/>
      <c r="F43" s="267"/>
      <c r="G43" s="267"/>
      <c r="H43" s="267"/>
      <c r="I43" s="483"/>
      <c r="J43" s="483"/>
      <c r="K43" s="267"/>
      <c r="L43" s="279"/>
      <c r="M43" s="311"/>
      <c r="N43" s="291"/>
      <c r="O43" s="302"/>
      <c r="P43" s="516"/>
      <c r="Q43" s="519"/>
      <c r="R43" s="522"/>
      <c r="S43" s="311"/>
      <c r="T43" s="291"/>
      <c r="U43" s="403"/>
      <c r="V43" s="550"/>
    </row>
    <row r="44" spans="1:22" ht="39" thickBot="1" x14ac:dyDescent="0.3">
      <c r="A44" s="266"/>
      <c r="B44" s="52" t="s">
        <v>15</v>
      </c>
      <c r="C44" s="52" t="s">
        <v>96</v>
      </c>
      <c r="D44" s="268"/>
      <c r="E44" s="268"/>
      <c r="F44" s="268"/>
      <c r="G44" s="268"/>
      <c r="H44" s="268"/>
      <c r="I44" s="484"/>
      <c r="J44" s="484"/>
      <c r="K44" s="268"/>
      <c r="L44" s="279"/>
      <c r="M44" s="276"/>
      <c r="N44" s="278"/>
      <c r="O44" s="303"/>
      <c r="P44" s="518"/>
      <c r="Q44" s="521"/>
      <c r="R44" s="524"/>
      <c r="S44" s="276"/>
      <c r="T44" s="278"/>
      <c r="U44" s="404"/>
      <c r="V44" s="550"/>
    </row>
    <row r="45" spans="1:22" ht="171" customHeight="1" x14ac:dyDescent="0.25">
      <c r="A45" s="509" t="s">
        <v>311</v>
      </c>
      <c r="B45" s="53" t="s">
        <v>101</v>
      </c>
      <c r="C45" s="290" t="s">
        <v>102</v>
      </c>
      <c r="D45" s="290" t="s">
        <v>17</v>
      </c>
      <c r="E45" s="290" t="s">
        <v>18</v>
      </c>
      <c r="F45" s="290" t="s">
        <v>19</v>
      </c>
      <c r="G45" s="290">
        <v>4</v>
      </c>
      <c r="H45" s="290">
        <v>3</v>
      </c>
      <c r="I45" s="290">
        <v>2</v>
      </c>
      <c r="J45" s="290">
        <v>1</v>
      </c>
      <c r="K45" s="281">
        <v>0</v>
      </c>
      <c r="L45" s="357"/>
      <c r="M45" s="109">
        <v>0</v>
      </c>
      <c r="N45" s="72">
        <v>0</v>
      </c>
      <c r="O45" s="72">
        <v>5</v>
      </c>
      <c r="P45" s="159">
        <v>0</v>
      </c>
      <c r="Q45" s="159">
        <v>0</v>
      </c>
      <c r="R45" s="160">
        <v>5</v>
      </c>
      <c r="S45" s="72">
        <v>0</v>
      </c>
      <c r="T45" s="72">
        <v>0</v>
      </c>
      <c r="U45" s="110">
        <v>5</v>
      </c>
      <c r="V45" s="551">
        <f>(O45+R45+U45)/3</f>
        <v>5</v>
      </c>
    </row>
    <row r="46" spans="1:22" x14ac:dyDescent="0.25">
      <c r="A46" s="510"/>
      <c r="B46" s="53" t="s">
        <v>14</v>
      </c>
      <c r="C46" s="267"/>
      <c r="D46" s="267"/>
      <c r="E46" s="267"/>
      <c r="F46" s="267"/>
      <c r="G46" s="267"/>
      <c r="H46" s="267"/>
      <c r="I46" s="267"/>
      <c r="J46" s="267"/>
      <c r="K46" s="279"/>
      <c r="L46" s="358"/>
      <c r="M46" s="352"/>
      <c r="N46" s="291"/>
      <c r="O46" s="291"/>
      <c r="P46" s="519"/>
      <c r="Q46" s="519"/>
      <c r="R46" s="522"/>
      <c r="S46" s="291"/>
      <c r="T46" s="291"/>
      <c r="U46" s="403"/>
      <c r="V46" s="551"/>
    </row>
    <row r="47" spans="1:22" ht="15.75" thickBot="1" x14ac:dyDescent="0.3">
      <c r="A47" s="511"/>
      <c r="B47" s="52" t="s">
        <v>15</v>
      </c>
      <c r="C47" s="268"/>
      <c r="D47" s="268"/>
      <c r="E47" s="268"/>
      <c r="F47" s="268"/>
      <c r="G47" s="268"/>
      <c r="H47" s="268"/>
      <c r="I47" s="268"/>
      <c r="J47" s="268"/>
      <c r="K47" s="280"/>
      <c r="L47" s="359"/>
      <c r="M47" s="353"/>
      <c r="N47" s="278"/>
      <c r="O47" s="278"/>
      <c r="P47" s="521"/>
      <c r="Q47" s="521"/>
      <c r="R47" s="524"/>
      <c r="S47" s="278"/>
      <c r="T47" s="278"/>
      <c r="U47" s="404"/>
      <c r="V47" s="551"/>
    </row>
    <row r="48" spans="1:22" ht="54" customHeight="1" x14ac:dyDescent="0.25">
      <c r="A48" s="316" t="s">
        <v>312</v>
      </c>
      <c r="B48" s="53" t="s">
        <v>103</v>
      </c>
      <c r="C48" s="53" t="s">
        <v>320</v>
      </c>
      <c r="D48" s="290" t="s">
        <v>28</v>
      </c>
      <c r="E48" s="290" t="s">
        <v>109</v>
      </c>
      <c r="F48" s="290" t="s">
        <v>110</v>
      </c>
      <c r="G48" s="482" t="s">
        <v>292</v>
      </c>
      <c r="H48" s="482" t="s">
        <v>293</v>
      </c>
      <c r="I48" s="482" t="s">
        <v>294</v>
      </c>
      <c r="J48" s="482" t="s">
        <v>295</v>
      </c>
      <c r="K48" s="290" t="s">
        <v>111</v>
      </c>
      <c r="L48" s="279" t="s">
        <v>112</v>
      </c>
      <c r="M48" s="62">
        <v>2910587.5</v>
      </c>
      <c r="N48" s="111">
        <f>100-(M49/M48*100)</f>
        <v>1.3147517468552365</v>
      </c>
      <c r="O48" s="63">
        <v>5</v>
      </c>
      <c r="P48" s="154">
        <v>0</v>
      </c>
      <c r="Q48" s="155">
        <v>0</v>
      </c>
      <c r="R48" s="156">
        <v>5</v>
      </c>
      <c r="S48" s="62" t="s">
        <v>286</v>
      </c>
      <c r="T48" s="63" t="s">
        <v>286</v>
      </c>
      <c r="U48" s="66" t="s">
        <v>286</v>
      </c>
      <c r="V48" s="552">
        <f>(O48+R48)/2</f>
        <v>5</v>
      </c>
    </row>
    <row r="49" spans="1:22" x14ac:dyDescent="0.25">
      <c r="A49" s="317"/>
      <c r="B49" s="53" t="s">
        <v>14</v>
      </c>
      <c r="C49" s="53"/>
      <c r="D49" s="267"/>
      <c r="E49" s="267"/>
      <c r="F49" s="267"/>
      <c r="G49" s="483"/>
      <c r="H49" s="483"/>
      <c r="I49" s="483"/>
      <c r="J49" s="483"/>
      <c r="K49" s="267"/>
      <c r="L49" s="279"/>
      <c r="M49" s="311">
        <v>2872320.5</v>
      </c>
      <c r="N49" s="291"/>
      <c r="O49" s="302"/>
      <c r="P49" s="516">
        <v>0</v>
      </c>
      <c r="Q49" s="519"/>
      <c r="R49" s="522"/>
      <c r="S49" s="311"/>
      <c r="T49" s="291"/>
      <c r="U49" s="302"/>
      <c r="V49" s="552"/>
    </row>
    <row r="50" spans="1:22" x14ac:dyDescent="0.25">
      <c r="A50" s="317"/>
      <c r="B50" s="53" t="s">
        <v>15</v>
      </c>
      <c r="C50" s="53" t="s">
        <v>296</v>
      </c>
      <c r="D50" s="267"/>
      <c r="E50" s="267"/>
      <c r="F50" s="267"/>
      <c r="G50" s="483"/>
      <c r="H50" s="483"/>
      <c r="I50" s="483"/>
      <c r="J50" s="483"/>
      <c r="K50" s="267"/>
      <c r="L50" s="279"/>
      <c r="M50" s="275"/>
      <c r="N50" s="277"/>
      <c r="O50" s="304"/>
      <c r="P50" s="517"/>
      <c r="Q50" s="520"/>
      <c r="R50" s="523"/>
      <c r="S50" s="275"/>
      <c r="T50" s="277"/>
      <c r="U50" s="304"/>
      <c r="V50" s="552"/>
    </row>
    <row r="51" spans="1:22" x14ac:dyDescent="0.25">
      <c r="A51" s="317"/>
      <c r="B51" s="54"/>
      <c r="C51" s="53" t="s">
        <v>106</v>
      </c>
      <c r="D51" s="267"/>
      <c r="E51" s="267"/>
      <c r="F51" s="267"/>
      <c r="G51" s="483"/>
      <c r="H51" s="483"/>
      <c r="I51" s="483"/>
      <c r="J51" s="483"/>
      <c r="K51" s="267"/>
      <c r="L51" s="279"/>
      <c r="M51" s="275"/>
      <c r="N51" s="277"/>
      <c r="O51" s="304"/>
      <c r="P51" s="517"/>
      <c r="Q51" s="520"/>
      <c r="R51" s="523"/>
      <c r="S51" s="275"/>
      <c r="T51" s="277"/>
      <c r="U51" s="304"/>
      <c r="V51" s="552"/>
    </row>
    <row r="52" spans="1:22" ht="65.25" customHeight="1" x14ac:dyDescent="0.25">
      <c r="A52" s="317"/>
      <c r="B52" s="54"/>
      <c r="C52" s="53" t="s">
        <v>107</v>
      </c>
      <c r="D52" s="267"/>
      <c r="E52" s="267"/>
      <c r="F52" s="267"/>
      <c r="G52" s="483"/>
      <c r="H52" s="483"/>
      <c r="I52" s="483"/>
      <c r="J52" s="483"/>
      <c r="K52" s="267"/>
      <c r="L52" s="279"/>
      <c r="M52" s="275"/>
      <c r="N52" s="277"/>
      <c r="O52" s="304"/>
      <c r="P52" s="517"/>
      <c r="Q52" s="520"/>
      <c r="R52" s="523"/>
      <c r="S52" s="275"/>
      <c r="T52" s="277"/>
      <c r="U52" s="304"/>
      <c r="V52" s="552"/>
    </row>
    <row r="53" spans="1:22" ht="63.75" customHeight="1" thickBot="1" x14ac:dyDescent="0.3">
      <c r="A53" s="318"/>
      <c r="B53" s="51"/>
      <c r="C53" s="52" t="s">
        <v>108</v>
      </c>
      <c r="D53" s="268"/>
      <c r="E53" s="268"/>
      <c r="F53" s="268"/>
      <c r="G53" s="484"/>
      <c r="H53" s="484"/>
      <c r="I53" s="484"/>
      <c r="J53" s="484"/>
      <c r="K53" s="268"/>
      <c r="L53" s="280"/>
      <c r="M53" s="276"/>
      <c r="N53" s="278"/>
      <c r="O53" s="303"/>
      <c r="P53" s="518"/>
      <c r="Q53" s="521"/>
      <c r="R53" s="524"/>
      <c r="S53" s="276"/>
      <c r="T53" s="278"/>
      <c r="U53" s="303"/>
      <c r="V53" s="552"/>
    </row>
    <row r="54" spans="1:22" s="31" customFormat="1" ht="21" customHeight="1" thickBot="1" x14ac:dyDescent="0.3">
      <c r="A54" s="462" t="s">
        <v>113</v>
      </c>
      <c r="B54" s="463"/>
      <c r="C54" s="463"/>
      <c r="D54" s="463"/>
      <c r="E54" s="464"/>
      <c r="F54" s="539">
        <v>55</v>
      </c>
      <c r="G54" s="540"/>
      <c r="H54" s="540"/>
      <c r="I54" s="540"/>
      <c r="J54" s="540"/>
      <c r="K54" s="541"/>
      <c r="L54" s="84"/>
      <c r="M54" s="112"/>
      <c r="N54" s="112"/>
      <c r="O54" s="113">
        <f>O12+O15+O20+O23+O26+O32+O36+O39+O48+O45</f>
        <v>43</v>
      </c>
      <c r="P54" s="161"/>
      <c r="Q54" s="161"/>
      <c r="R54" s="162">
        <f>R12+R15+R20+R23+R26+R32+R36+R39+R48+R45</f>
        <v>41</v>
      </c>
      <c r="S54" s="115"/>
      <c r="T54" s="116"/>
      <c r="U54" s="117">
        <f>U12+U15+U20+U23+U26+U32+U36+U39+U45</f>
        <v>36</v>
      </c>
      <c r="V54" s="41"/>
    </row>
    <row r="55" spans="1:22" ht="15.75" customHeight="1" thickBot="1" x14ac:dyDescent="0.3">
      <c r="A55" s="450" t="s">
        <v>114</v>
      </c>
      <c r="B55" s="451"/>
      <c r="C55" s="451"/>
      <c r="D55" s="451"/>
      <c r="E55" s="451"/>
      <c r="F55" s="451"/>
      <c r="G55" s="451"/>
      <c r="H55" s="451"/>
      <c r="I55" s="451"/>
      <c r="J55" s="451"/>
      <c r="K55" s="451"/>
      <c r="L55" s="451"/>
      <c r="M55" s="451"/>
      <c r="N55" s="451"/>
      <c r="O55" s="451"/>
      <c r="P55" s="451"/>
      <c r="Q55" s="451"/>
      <c r="R55" s="451"/>
      <c r="S55" s="118"/>
      <c r="T55" s="118"/>
      <c r="U55" s="118"/>
      <c r="V55" s="2"/>
    </row>
    <row r="56" spans="1:22" ht="146.25" customHeight="1" x14ac:dyDescent="0.25">
      <c r="A56" s="265" t="s">
        <v>115</v>
      </c>
      <c r="B56" s="53" t="s">
        <v>116</v>
      </c>
      <c r="C56" s="488" t="s">
        <v>306</v>
      </c>
      <c r="D56" s="267" t="s">
        <v>28</v>
      </c>
      <c r="E56" s="267" t="s">
        <v>118</v>
      </c>
      <c r="F56" s="267" t="s">
        <v>119</v>
      </c>
      <c r="G56" s="483" t="s">
        <v>288</v>
      </c>
      <c r="H56" s="267" t="s">
        <v>120</v>
      </c>
      <c r="I56" s="267" t="s">
        <v>121</v>
      </c>
      <c r="J56" s="267" t="s">
        <v>122</v>
      </c>
      <c r="K56" s="267" t="s">
        <v>123</v>
      </c>
      <c r="L56" s="279" t="s">
        <v>124</v>
      </c>
      <c r="M56" s="78">
        <v>26100.3</v>
      </c>
      <c r="N56" s="119">
        <f>M56/M57*100</f>
        <v>95.836485007821054</v>
      </c>
      <c r="O56" s="72">
        <v>5</v>
      </c>
      <c r="P56" s="163">
        <v>660.57</v>
      </c>
      <c r="Q56" s="164">
        <f>P56/P57*100</f>
        <v>6.2531475416043483</v>
      </c>
      <c r="R56" s="160">
        <v>0</v>
      </c>
      <c r="S56" s="120">
        <v>537.5</v>
      </c>
      <c r="T56" s="121">
        <f>S56/S57*100</f>
        <v>31.103524101614493</v>
      </c>
      <c r="U56" s="122">
        <v>2</v>
      </c>
      <c r="V56" s="548">
        <f>(O56+R56+U56)/3</f>
        <v>2.3333333333333335</v>
      </c>
    </row>
    <row r="57" spans="1:22" x14ac:dyDescent="0.25">
      <c r="A57" s="265"/>
      <c r="B57" s="53" t="s">
        <v>14</v>
      </c>
      <c r="C57" s="312"/>
      <c r="D57" s="267"/>
      <c r="E57" s="267"/>
      <c r="F57" s="267"/>
      <c r="G57" s="483"/>
      <c r="H57" s="267"/>
      <c r="I57" s="267"/>
      <c r="J57" s="267"/>
      <c r="K57" s="267"/>
      <c r="L57" s="279"/>
      <c r="M57" s="331">
        <v>27234.2</v>
      </c>
      <c r="N57" s="291"/>
      <c r="O57" s="302"/>
      <c r="P57" s="525">
        <v>10563.8</v>
      </c>
      <c r="Q57" s="519"/>
      <c r="R57" s="522"/>
      <c r="S57" s="331">
        <v>1728.1</v>
      </c>
      <c r="T57" s="291"/>
      <c r="U57" s="403"/>
      <c r="V57" s="548"/>
    </row>
    <row r="58" spans="1:22" ht="35.25" customHeight="1" thickBot="1" x14ac:dyDescent="0.3">
      <c r="A58" s="266"/>
      <c r="B58" s="52" t="s">
        <v>15</v>
      </c>
      <c r="C58" s="337"/>
      <c r="D58" s="268"/>
      <c r="E58" s="268"/>
      <c r="F58" s="268"/>
      <c r="G58" s="484"/>
      <c r="H58" s="268"/>
      <c r="I58" s="268"/>
      <c r="J58" s="268"/>
      <c r="K58" s="268"/>
      <c r="L58" s="280"/>
      <c r="M58" s="332"/>
      <c r="N58" s="278"/>
      <c r="O58" s="303"/>
      <c r="P58" s="526"/>
      <c r="Q58" s="521"/>
      <c r="R58" s="524"/>
      <c r="S58" s="332"/>
      <c r="T58" s="278"/>
      <c r="U58" s="404"/>
      <c r="V58" s="548"/>
    </row>
    <row r="59" spans="1:22" ht="140.25" customHeight="1" x14ac:dyDescent="0.25">
      <c r="A59" s="288" t="s">
        <v>125</v>
      </c>
      <c r="B59" s="53" t="s">
        <v>126</v>
      </c>
      <c r="C59" s="290" t="s">
        <v>280</v>
      </c>
      <c r="D59" s="290" t="s">
        <v>28</v>
      </c>
      <c r="E59" s="290" t="s">
        <v>128</v>
      </c>
      <c r="F59" s="290" t="s">
        <v>119</v>
      </c>
      <c r="G59" s="290">
        <v>10</v>
      </c>
      <c r="H59" s="483" t="s">
        <v>285</v>
      </c>
      <c r="I59" s="290" t="s">
        <v>129</v>
      </c>
      <c r="J59" s="290" t="s">
        <v>130</v>
      </c>
      <c r="K59" s="290" t="s">
        <v>131</v>
      </c>
      <c r="L59" s="281" t="s">
        <v>132</v>
      </c>
      <c r="M59" s="62" t="s">
        <v>286</v>
      </c>
      <c r="N59" s="63" t="s">
        <v>286</v>
      </c>
      <c r="O59" s="63" t="s">
        <v>286</v>
      </c>
      <c r="P59" s="154" t="s">
        <v>286</v>
      </c>
      <c r="Q59" s="155" t="s">
        <v>286</v>
      </c>
      <c r="R59" s="156" t="s">
        <v>286</v>
      </c>
      <c r="S59" s="62" t="s">
        <v>286</v>
      </c>
      <c r="T59" s="63" t="s">
        <v>286</v>
      </c>
      <c r="U59" s="64" t="s">
        <v>286</v>
      </c>
      <c r="V59" s="546"/>
    </row>
    <row r="60" spans="1:22" x14ac:dyDescent="0.25">
      <c r="A60" s="265"/>
      <c r="B60" s="53" t="s">
        <v>14</v>
      </c>
      <c r="C60" s="312"/>
      <c r="D60" s="267"/>
      <c r="E60" s="267"/>
      <c r="F60" s="267"/>
      <c r="G60" s="267"/>
      <c r="H60" s="483"/>
      <c r="I60" s="267"/>
      <c r="J60" s="267"/>
      <c r="K60" s="267"/>
      <c r="L60" s="279"/>
      <c r="M60" s="311"/>
      <c r="N60" s="291"/>
      <c r="O60" s="302"/>
      <c r="P60" s="516"/>
      <c r="Q60" s="519"/>
      <c r="R60" s="522"/>
      <c r="S60" s="311"/>
      <c r="T60" s="291"/>
      <c r="U60" s="403"/>
      <c r="V60" s="546"/>
    </row>
    <row r="61" spans="1:22" ht="120" customHeight="1" thickBot="1" x14ac:dyDescent="0.3">
      <c r="A61" s="266"/>
      <c r="B61" s="52" t="s">
        <v>15</v>
      </c>
      <c r="C61" s="52" t="s">
        <v>127</v>
      </c>
      <c r="D61" s="268"/>
      <c r="E61" s="268"/>
      <c r="F61" s="268"/>
      <c r="G61" s="268"/>
      <c r="H61" s="484"/>
      <c r="I61" s="268"/>
      <c r="J61" s="268"/>
      <c r="K61" s="268"/>
      <c r="L61" s="280"/>
      <c r="M61" s="276"/>
      <c r="N61" s="278"/>
      <c r="O61" s="303"/>
      <c r="P61" s="518"/>
      <c r="Q61" s="521"/>
      <c r="R61" s="524"/>
      <c r="S61" s="276"/>
      <c r="T61" s="278"/>
      <c r="U61" s="404"/>
      <c r="V61" s="546"/>
    </row>
    <row r="62" spans="1:22" ht="154.5" customHeight="1" x14ac:dyDescent="0.25">
      <c r="A62" s="288" t="s">
        <v>133</v>
      </c>
      <c r="B62" s="53" t="s">
        <v>134</v>
      </c>
      <c r="C62" s="290" t="s">
        <v>279</v>
      </c>
      <c r="D62" s="290" t="s">
        <v>28</v>
      </c>
      <c r="E62" s="290" t="s">
        <v>136</v>
      </c>
      <c r="F62" s="290" t="s">
        <v>137</v>
      </c>
      <c r="G62" s="290" t="s">
        <v>138</v>
      </c>
      <c r="H62" s="290" t="s">
        <v>139</v>
      </c>
      <c r="I62" s="290" t="s">
        <v>140</v>
      </c>
      <c r="J62" s="290" t="s">
        <v>141</v>
      </c>
      <c r="K62" s="290" t="s">
        <v>142</v>
      </c>
      <c r="L62" s="281" t="s">
        <v>143</v>
      </c>
      <c r="M62" s="62" t="s">
        <v>286</v>
      </c>
      <c r="N62" s="63" t="s">
        <v>286</v>
      </c>
      <c r="O62" s="63" t="s">
        <v>286</v>
      </c>
      <c r="P62" s="154" t="s">
        <v>286</v>
      </c>
      <c r="Q62" s="155" t="s">
        <v>286</v>
      </c>
      <c r="R62" s="156" t="s">
        <v>286</v>
      </c>
      <c r="S62" s="62" t="s">
        <v>286</v>
      </c>
      <c r="T62" s="63" t="s">
        <v>286</v>
      </c>
      <c r="U62" s="64" t="s">
        <v>286</v>
      </c>
      <c r="V62" s="546"/>
    </row>
    <row r="63" spans="1:22" x14ac:dyDescent="0.25">
      <c r="A63" s="265"/>
      <c r="B63" s="53" t="s">
        <v>14</v>
      </c>
      <c r="C63" s="312"/>
      <c r="D63" s="267"/>
      <c r="E63" s="267"/>
      <c r="F63" s="267"/>
      <c r="G63" s="267"/>
      <c r="H63" s="267"/>
      <c r="I63" s="267"/>
      <c r="J63" s="267"/>
      <c r="K63" s="267"/>
      <c r="L63" s="279"/>
      <c r="M63" s="311"/>
      <c r="N63" s="291"/>
      <c r="O63" s="302"/>
      <c r="P63" s="516"/>
      <c r="Q63" s="519"/>
      <c r="R63" s="522"/>
      <c r="S63" s="311"/>
      <c r="T63" s="291"/>
      <c r="U63" s="403"/>
      <c r="V63" s="546"/>
    </row>
    <row r="64" spans="1:22" ht="130.5" customHeight="1" thickBot="1" x14ac:dyDescent="0.3">
      <c r="A64" s="266"/>
      <c r="B64" s="52" t="s">
        <v>15</v>
      </c>
      <c r="C64" s="52" t="s">
        <v>135</v>
      </c>
      <c r="D64" s="268"/>
      <c r="E64" s="268"/>
      <c r="F64" s="268"/>
      <c r="G64" s="268"/>
      <c r="H64" s="268"/>
      <c r="I64" s="268"/>
      <c r="J64" s="268"/>
      <c r="K64" s="268"/>
      <c r="L64" s="280"/>
      <c r="M64" s="276"/>
      <c r="N64" s="278"/>
      <c r="O64" s="303"/>
      <c r="P64" s="518"/>
      <c r="Q64" s="521"/>
      <c r="R64" s="524"/>
      <c r="S64" s="276"/>
      <c r="T64" s="278"/>
      <c r="U64" s="404"/>
      <c r="V64" s="546"/>
    </row>
    <row r="65" spans="1:22" ht="157.5" customHeight="1" x14ac:dyDescent="0.25">
      <c r="A65" s="288" t="s">
        <v>144</v>
      </c>
      <c r="B65" s="53" t="s">
        <v>145</v>
      </c>
      <c r="C65" s="290" t="s">
        <v>146</v>
      </c>
      <c r="D65" s="290"/>
      <c r="E65" s="290" t="s">
        <v>147</v>
      </c>
      <c r="F65" s="290" t="s">
        <v>148</v>
      </c>
      <c r="G65" s="290"/>
      <c r="H65" s="290"/>
      <c r="I65" s="290"/>
      <c r="J65" s="290"/>
      <c r="K65" s="290" t="s">
        <v>149</v>
      </c>
      <c r="L65" s="338"/>
      <c r="M65" s="62">
        <v>0</v>
      </c>
      <c r="N65" s="63">
        <v>0</v>
      </c>
      <c r="O65" s="63">
        <v>0</v>
      </c>
      <c r="P65" s="154">
        <v>1</v>
      </c>
      <c r="Q65" s="155">
        <v>0</v>
      </c>
      <c r="R65" s="156">
        <v>5</v>
      </c>
      <c r="S65" s="62">
        <v>0</v>
      </c>
      <c r="T65" s="63">
        <v>0</v>
      </c>
      <c r="U65" s="64">
        <v>0</v>
      </c>
      <c r="V65" s="548">
        <f>(O65+R65+U65)/3</f>
        <v>1.6666666666666667</v>
      </c>
    </row>
    <row r="66" spans="1:22" x14ac:dyDescent="0.25">
      <c r="A66" s="265"/>
      <c r="B66" s="53" t="s">
        <v>14</v>
      </c>
      <c r="C66" s="267"/>
      <c r="D66" s="267"/>
      <c r="E66" s="267"/>
      <c r="F66" s="267"/>
      <c r="G66" s="267"/>
      <c r="H66" s="267"/>
      <c r="I66" s="267"/>
      <c r="J66" s="267"/>
      <c r="K66" s="267"/>
      <c r="L66" s="339"/>
      <c r="M66" s="311"/>
      <c r="N66" s="291"/>
      <c r="O66" s="302"/>
      <c r="P66" s="516"/>
      <c r="Q66" s="519"/>
      <c r="R66" s="522"/>
      <c r="S66" s="311"/>
      <c r="T66" s="291"/>
      <c r="U66" s="403"/>
      <c r="V66" s="548"/>
    </row>
    <row r="67" spans="1:22" ht="15.75" thickBot="1" x14ac:dyDescent="0.3">
      <c r="A67" s="266"/>
      <c r="B67" s="52" t="s">
        <v>15</v>
      </c>
      <c r="C67" s="268"/>
      <c r="D67" s="268"/>
      <c r="E67" s="268"/>
      <c r="F67" s="268"/>
      <c r="G67" s="268"/>
      <c r="H67" s="268"/>
      <c r="I67" s="268"/>
      <c r="J67" s="268"/>
      <c r="K67" s="268"/>
      <c r="L67" s="340"/>
      <c r="M67" s="276"/>
      <c r="N67" s="278"/>
      <c r="O67" s="303"/>
      <c r="P67" s="518"/>
      <c r="Q67" s="521"/>
      <c r="R67" s="524"/>
      <c r="S67" s="276"/>
      <c r="T67" s="278"/>
      <c r="U67" s="404"/>
      <c r="V67" s="548"/>
    </row>
    <row r="68" spans="1:22" ht="51" x14ac:dyDescent="0.25">
      <c r="A68" s="288" t="s">
        <v>150</v>
      </c>
      <c r="B68" s="53" t="s">
        <v>151</v>
      </c>
      <c r="C68" s="53" t="s">
        <v>152</v>
      </c>
      <c r="D68" s="290" t="s">
        <v>28</v>
      </c>
      <c r="E68" s="290" t="s">
        <v>155</v>
      </c>
      <c r="F68" s="290" t="s">
        <v>156</v>
      </c>
      <c r="G68" s="290" t="s">
        <v>139</v>
      </c>
      <c r="H68" s="290" t="s">
        <v>140</v>
      </c>
      <c r="I68" s="290" t="s">
        <v>141</v>
      </c>
      <c r="J68" s="290" t="s">
        <v>142</v>
      </c>
      <c r="K68" s="290">
        <v>100</v>
      </c>
      <c r="L68" s="281"/>
      <c r="M68" s="62">
        <v>0</v>
      </c>
      <c r="N68" s="63"/>
      <c r="O68" s="63">
        <v>0</v>
      </c>
      <c r="P68" s="154">
        <v>5</v>
      </c>
      <c r="Q68" s="155">
        <f>P68/P69*100</f>
        <v>100</v>
      </c>
      <c r="R68" s="156">
        <v>5</v>
      </c>
      <c r="S68" s="62">
        <v>0</v>
      </c>
      <c r="T68" s="63"/>
      <c r="U68" s="64">
        <v>0</v>
      </c>
      <c r="V68" s="548">
        <f>(O68+R68+U68)/3</f>
        <v>1.6666666666666667</v>
      </c>
    </row>
    <row r="69" spans="1:22" ht="127.5" customHeight="1" x14ac:dyDescent="0.25">
      <c r="A69" s="265"/>
      <c r="B69" s="53" t="s">
        <v>14</v>
      </c>
      <c r="C69" s="53" t="s">
        <v>153</v>
      </c>
      <c r="D69" s="267"/>
      <c r="E69" s="267"/>
      <c r="F69" s="267"/>
      <c r="G69" s="267"/>
      <c r="H69" s="267"/>
      <c r="I69" s="267"/>
      <c r="J69" s="267"/>
      <c r="K69" s="267"/>
      <c r="L69" s="279"/>
      <c r="M69" s="311">
        <v>0</v>
      </c>
      <c r="N69" s="291"/>
      <c r="O69" s="302"/>
      <c r="P69" s="516">
        <v>5</v>
      </c>
      <c r="Q69" s="519"/>
      <c r="R69" s="522"/>
      <c r="S69" s="311">
        <v>0</v>
      </c>
      <c r="T69" s="291"/>
      <c r="U69" s="403"/>
      <c r="V69" s="548"/>
    </row>
    <row r="70" spans="1:22" ht="132" customHeight="1" thickBot="1" x14ac:dyDescent="0.3">
      <c r="A70" s="266"/>
      <c r="B70" s="52" t="s">
        <v>15</v>
      </c>
      <c r="C70" s="52" t="s">
        <v>154</v>
      </c>
      <c r="D70" s="268"/>
      <c r="E70" s="268"/>
      <c r="F70" s="268"/>
      <c r="G70" s="268"/>
      <c r="H70" s="268"/>
      <c r="I70" s="268"/>
      <c r="J70" s="268"/>
      <c r="K70" s="268"/>
      <c r="L70" s="280"/>
      <c r="M70" s="276"/>
      <c r="N70" s="278"/>
      <c r="O70" s="303"/>
      <c r="P70" s="518"/>
      <c r="Q70" s="521"/>
      <c r="R70" s="524"/>
      <c r="S70" s="276"/>
      <c r="T70" s="278"/>
      <c r="U70" s="404"/>
      <c r="V70" s="548"/>
    </row>
    <row r="71" spans="1:22" ht="74.25" customHeight="1" x14ac:dyDescent="0.25">
      <c r="A71" s="288" t="s">
        <v>157</v>
      </c>
      <c r="B71" s="53" t="s">
        <v>158</v>
      </c>
      <c r="C71" s="53" t="s">
        <v>159</v>
      </c>
      <c r="D71" s="290" t="s">
        <v>28</v>
      </c>
      <c r="E71" s="290" t="s">
        <v>161</v>
      </c>
      <c r="F71" s="290" t="s">
        <v>137</v>
      </c>
      <c r="G71" s="290" t="s">
        <v>162</v>
      </c>
      <c r="H71" s="290" t="s">
        <v>163</v>
      </c>
      <c r="I71" s="290" t="s">
        <v>164</v>
      </c>
      <c r="J71" s="290" t="s">
        <v>165</v>
      </c>
      <c r="K71" s="290" t="s">
        <v>166</v>
      </c>
      <c r="L71" s="281" t="s">
        <v>167</v>
      </c>
      <c r="M71" s="106">
        <f>M24</f>
        <v>40161.5</v>
      </c>
      <c r="N71" s="107">
        <f>M72/M71*100</f>
        <v>67.811710219986807</v>
      </c>
      <c r="O71" s="63">
        <v>2</v>
      </c>
      <c r="P71" s="157">
        <f>P24</f>
        <v>10619.2</v>
      </c>
      <c r="Q71" s="158">
        <f>P72/P71*100</f>
        <v>99.478303450354062</v>
      </c>
      <c r="R71" s="156">
        <v>5</v>
      </c>
      <c r="S71" s="106">
        <f>S24</f>
        <v>1876.5</v>
      </c>
      <c r="T71" s="107">
        <f>S72/S71*100</f>
        <v>92.091660005329061</v>
      </c>
      <c r="U71" s="64">
        <v>5</v>
      </c>
      <c r="V71" s="548">
        <f>(O71+R71+U71)/3</f>
        <v>4</v>
      </c>
    </row>
    <row r="72" spans="1:22" ht="100.5" customHeight="1" x14ac:dyDescent="0.25">
      <c r="A72" s="265"/>
      <c r="B72" s="53" t="s">
        <v>14</v>
      </c>
      <c r="C72" s="53" t="s">
        <v>160</v>
      </c>
      <c r="D72" s="267"/>
      <c r="E72" s="267"/>
      <c r="F72" s="267"/>
      <c r="G72" s="267"/>
      <c r="H72" s="267"/>
      <c r="I72" s="267"/>
      <c r="J72" s="267"/>
      <c r="K72" s="267"/>
      <c r="L72" s="279"/>
      <c r="M72" s="331">
        <f>M57</f>
        <v>27234.2</v>
      </c>
      <c r="N72" s="291"/>
      <c r="O72" s="302"/>
      <c r="P72" s="525">
        <f>P57</f>
        <v>10563.8</v>
      </c>
      <c r="Q72" s="519"/>
      <c r="R72" s="522"/>
      <c r="S72" s="331">
        <f>S57</f>
        <v>1728.1</v>
      </c>
      <c r="T72" s="291"/>
      <c r="U72" s="403"/>
      <c r="V72" s="548"/>
    </row>
    <row r="73" spans="1:22" ht="100.5" customHeight="1" thickBot="1" x14ac:dyDescent="0.3">
      <c r="A73" s="266"/>
      <c r="B73" s="52" t="s">
        <v>15</v>
      </c>
      <c r="C73" s="52" t="s">
        <v>117</v>
      </c>
      <c r="D73" s="268"/>
      <c r="E73" s="268"/>
      <c r="F73" s="268"/>
      <c r="G73" s="268"/>
      <c r="H73" s="268"/>
      <c r="I73" s="268"/>
      <c r="J73" s="268"/>
      <c r="K73" s="268"/>
      <c r="L73" s="280"/>
      <c r="M73" s="332"/>
      <c r="N73" s="278"/>
      <c r="O73" s="303"/>
      <c r="P73" s="526"/>
      <c r="Q73" s="521"/>
      <c r="R73" s="524"/>
      <c r="S73" s="332"/>
      <c r="T73" s="278"/>
      <c r="U73" s="404"/>
      <c r="V73" s="548"/>
    </row>
    <row r="74" spans="1:22" ht="108.75" customHeight="1" x14ac:dyDescent="0.25">
      <c r="A74" s="288" t="s">
        <v>168</v>
      </c>
      <c r="B74" s="53" t="s">
        <v>169</v>
      </c>
      <c r="C74" s="290" t="s">
        <v>281</v>
      </c>
      <c r="D74" s="290"/>
      <c r="E74" s="290" t="s">
        <v>172</v>
      </c>
      <c r="F74" s="290" t="s">
        <v>287</v>
      </c>
      <c r="G74" s="290" t="s">
        <v>173</v>
      </c>
      <c r="H74" s="290" t="s">
        <v>174</v>
      </c>
      <c r="I74" s="290" t="s">
        <v>175</v>
      </c>
      <c r="J74" s="290"/>
      <c r="K74" s="290"/>
      <c r="L74" s="281" t="s">
        <v>176</v>
      </c>
      <c r="M74" s="62" t="s">
        <v>286</v>
      </c>
      <c r="N74" s="63" t="s">
        <v>286</v>
      </c>
      <c r="O74" s="63" t="s">
        <v>286</v>
      </c>
      <c r="P74" s="154" t="s">
        <v>286</v>
      </c>
      <c r="Q74" s="155" t="s">
        <v>286</v>
      </c>
      <c r="R74" s="156" t="s">
        <v>286</v>
      </c>
      <c r="S74" s="62" t="s">
        <v>286</v>
      </c>
      <c r="T74" s="63" t="s">
        <v>286</v>
      </c>
      <c r="U74" s="64" t="s">
        <v>286</v>
      </c>
      <c r="V74" s="546"/>
    </row>
    <row r="75" spans="1:22" x14ac:dyDescent="0.25">
      <c r="A75" s="265"/>
      <c r="B75" s="53" t="s">
        <v>14</v>
      </c>
      <c r="C75" s="312"/>
      <c r="D75" s="267"/>
      <c r="E75" s="267"/>
      <c r="F75" s="312"/>
      <c r="G75" s="267"/>
      <c r="H75" s="267"/>
      <c r="I75" s="267"/>
      <c r="J75" s="267"/>
      <c r="K75" s="267"/>
      <c r="L75" s="279"/>
      <c r="M75" s="311"/>
      <c r="N75" s="291"/>
      <c r="O75" s="302"/>
      <c r="P75" s="516"/>
      <c r="Q75" s="519"/>
      <c r="R75" s="522"/>
      <c r="S75" s="311"/>
      <c r="T75" s="291"/>
      <c r="U75" s="403"/>
      <c r="V75" s="546"/>
    </row>
    <row r="76" spans="1:22" ht="57" customHeight="1" x14ac:dyDescent="0.25">
      <c r="A76" s="265"/>
      <c r="B76" s="53" t="s">
        <v>15</v>
      </c>
      <c r="C76" s="53" t="s">
        <v>170</v>
      </c>
      <c r="D76" s="267"/>
      <c r="E76" s="267"/>
      <c r="F76" s="54"/>
      <c r="G76" s="267"/>
      <c r="H76" s="267"/>
      <c r="I76" s="267"/>
      <c r="J76" s="267"/>
      <c r="K76" s="267"/>
      <c r="L76" s="279"/>
      <c r="M76" s="275"/>
      <c r="N76" s="277"/>
      <c r="O76" s="304"/>
      <c r="P76" s="517"/>
      <c r="Q76" s="520"/>
      <c r="R76" s="523"/>
      <c r="S76" s="275"/>
      <c r="T76" s="277"/>
      <c r="U76" s="471"/>
      <c r="V76" s="546"/>
    </row>
    <row r="77" spans="1:22" ht="93" customHeight="1" thickBot="1" x14ac:dyDescent="0.3">
      <c r="A77" s="266"/>
      <c r="B77" s="51"/>
      <c r="C77" s="52" t="s">
        <v>171</v>
      </c>
      <c r="D77" s="268"/>
      <c r="E77" s="268"/>
      <c r="F77" s="51"/>
      <c r="G77" s="268"/>
      <c r="H77" s="268"/>
      <c r="I77" s="268"/>
      <c r="J77" s="268"/>
      <c r="K77" s="268"/>
      <c r="L77" s="280"/>
      <c r="M77" s="276"/>
      <c r="N77" s="278"/>
      <c r="O77" s="303"/>
      <c r="P77" s="518"/>
      <c r="Q77" s="521"/>
      <c r="R77" s="524"/>
      <c r="S77" s="276"/>
      <c r="T77" s="278"/>
      <c r="U77" s="404"/>
      <c r="V77" s="546"/>
    </row>
    <row r="78" spans="1:22" ht="105" customHeight="1" x14ac:dyDescent="0.25">
      <c r="A78" s="288" t="s">
        <v>177</v>
      </c>
      <c r="B78" s="53" t="s">
        <v>178</v>
      </c>
      <c r="C78" s="290" t="s">
        <v>179</v>
      </c>
      <c r="D78" s="290" t="s">
        <v>17</v>
      </c>
      <c r="E78" s="290" t="s">
        <v>18</v>
      </c>
      <c r="F78" s="290" t="s">
        <v>19</v>
      </c>
      <c r="G78" s="290">
        <v>4</v>
      </c>
      <c r="H78" s="290">
        <v>3</v>
      </c>
      <c r="I78" s="290">
        <v>2</v>
      </c>
      <c r="J78" s="290">
        <v>1</v>
      </c>
      <c r="K78" s="290">
        <v>0</v>
      </c>
      <c r="L78" s="281"/>
      <c r="M78" s="62">
        <v>0</v>
      </c>
      <c r="N78" s="63">
        <v>0</v>
      </c>
      <c r="O78" s="63">
        <v>5</v>
      </c>
      <c r="P78" s="154">
        <v>0</v>
      </c>
      <c r="Q78" s="155">
        <v>0</v>
      </c>
      <c r="R78" s="156">
        <v>5</v>
      </c>
      <c r="S78" s="62">
        <v>0</v>
      </c>
      <c r="T78" s="63">
        <v>0</v>
      </c>
      <c r="U78" s="64">
        <v>5</v>
      </c>
      <c r="V78" s="548">
        <f>(O78+R78+U78)/3</f>
        <v>5</v>
      </c>
    </row>
    <row r="79" spans="1:22" x14ac:dyDescent="0.25">
      <c r="A79" s="265"/>
      <c r="B79" s="53" t="s">
        <v>14</v>
      </c>
      <c r="C79" s="267"/>
      <c r="D79" s="267"/>
      <c r="E79" s="267"/>
      <c r="F79" s="267"/>
      <c r="G79" s="267"/>
      <c r="H79" s="267"/>
      <c r="I79" s="267"/>
      <c r="J79" s="267"/>
      <c r="K79" s="267"/>
      <c r="L79" s="279"/>
      <c r="M79" s="311"/>
      <c r="N79" s="291"/>
      <c r="O79" s="302"/>
      <c r="P79" s="516"/>
      <c r="Q79" s="519"/>
      <c r="R79" s="522"/>
      <c r="S79" s="311"/>
      <c r="T79" s="291"/>
      <c r="U79" s="403"/>
      <c r="V79" s="548"/>
    </row>
    <row r="80" spans="1:22" ht="15.75" thickBot="1" x14ac:dyDescent="0.3">
      <c r="A80" s="266"/>
      <c r="B80" s="52" t="s">
        <v>15</v>
      </c>
      <c r="C80" s="268"/>
      <c r="D80" s="268"/>
      <c r="E80" s="268"/>
      <c r="F80" s="268"/>
      <c r="G80" s="268"/>
      <c r="H80" s="268"/>
      <c r="I80" s="268"/>
      <c r="J80" s="268"/>
      <c r="K80" s="268"/>
      <c r="L80" s="280"/>
      <c r="M80" s="276"/>
      <c r="N80" s="278"/>
      <c r="O80" s="303"/>
      <c r="P80" s="518"/>
      <c r="Q80" s="521"/>
      <c r="R80" s="524"/>
      <c r="S80" s="276"/>
      <c r="T80" s="278"/>
      <c r="U80" s="404"/>
      <c r="V80" s="548"/>
    </row>
    <row r="81" spans="1:22" ht="38.25" x14ac:dyDescent="0.25">
      <c r="A81" s="288" t="s">
        <v>180</v>
      </c>
      <c r="B81" s="53" t="s">
        <v>181</v>
      </c>
      <c r="C81" s="53" t="s">
        <v>182</v>
      </c>
      <c r="D81" s="290" t="s">
        <v>28</v>
      </c>
      <c r="E81" s="290" t="s">
        <v>185</v>
      </c>
      <c r="F81" s="290" t="s">
        <v>186</v>
      </c>
      <c r="G81" s="290">
        <v>100</v>
      </c>
      <c r="H81" s="290"/>
      <c r="I81" s="290" t="s">
        <v>187</v>
      </c>
      <c r="J81" s="290"/>
      <c r="K81" s="290"/>
      <c r="L81" s="281" t="s">
        <v>188</v>
      </c>
      <c r="M81" s="62">
        <v>0</v>
      </c>
      <c r="N81" s="63">
        <v>0</v>
      </c>
      <c r="O81" s="63">
        <v>3</v>
      </c>
      <c r="P81" s="154">
        <v>0</v>
      </c>
      <c r="Q81" s="155">
        <v>0</v>
      </c>
      <c r="R81" s="156">
        <v>3</v>
      </c>
      <c r="S81" s="62">
        <v>0</v>
      </c>
      <c r="T81" s="63">
        <v>0</v>
      </c>
      <c r="U81" s="64">
        <v>3</v>
      </c>
      <c r="V81" s="547">
        <f>(O81+R81+U81)/3</f>
        <v>3</v>
      </c>
    </row>
    <row r="82" spans="1:22" ht="85.5" customHeight="1" x14ac:dyDescent="0.25">
      <c r="A82" s="265"/>
      <c r="B82" s="53" t="s">
        <v>14</v>
      </c>
      <c r="C82" s="53" t="s">
        <v>183</v>
      </c>
      <c r="D82" s="267"/>
      <c r="E82" s="267"/>
      <c r="F82" s="267"/>
      <c r="G82" s="267"/>
      <c r="H82" s="267"/>
      <c r="I82" s="267"/>
      <c r="J82" s="267"/>
      <c r="K82" s="267"/>
      <c r="L82" s="279"/>
      <c r="M82" s="311">
        <v>0</v>
      </c>
      <c r="N82" s="291"/>
      <c r="O82" s="302"/>
      <c r="P82" s="516">
        <v>0</v>
      </c>
      <c r="Q82" s="519"/>
      <c r="R82" s="522"/>
      <c r="S82" s="311">
        <v>0</v>
      </c>
      <c r="T82" s="291"/>
      <c r="U82" s="403"/>
      <c r="V82" s="547"/>
    </row>
    <row r="83" spans="1:22" ht="75" customHeight="1" thickBot="1" x14ac:dyDescent="0.3">
      <c r="A83" s="266"/>
      <c r="B83" s="52" t="s">
        <v>322</v>
      </c>
      <c r="C83" s="52" t="s">
        <v>184</v>
      </c>
      <c r="D83" s="268"/>
      <c r="E83" s="268"/>
      <c r="F83" s="268"/>
      <c r="G83" s="268"/>
      <c r="H83" s="268"/>
      <c r="I83" s="268"/>
      <c r="J83" s="268"/>
      <c r="K83" s="268"/>
      <c r="L83" s="280"/>
      <c r="M83" s="276"/>
      <c r="N83" s="278"/>
      <c r="O83" s="303"/>
      <c r="P83" s="518"/>
      <c r="Q83" s="521"/>
      <c r="R83" s="524"/>
      <c r="S83" s="276"/>
      <c r="T83" s="278"/>
      <c r="U83" s="404"/>
      <c r="V83" s="547"/>
    </row>
    <row r="84" spans="1:22" ht="54" customHeight="1" x14ac:dyDescent="0.25">
      <c r="A84" s="319" t="s">
        <v>313</v>
      </c>
      <c r="B84" s="53" t="s">
        <v>189</v>
      </c>
      <c r="C84" s="53" t="s">
        <v>190</v>
      </c>
      <c r="D84" s="290" t="s">
        <v>28</v>
      </c>
      <c r="E84" s="290" t="s">
        <v>193</v>
      </c>
      <c r="F84" s="53" t="s">
        <v>194</v>
      </c>
      <c r="G84" s="290" t="s">
        <v>44</v>
      </c>
      <c r="H84" s="290"/>
      <c r="I84" s="290"/>
      <c r="J84" s="290" t="s">
        <v>196</v>
      </c>
      <c r="K84" s="53" t="s">
        <v>197</v>
      </c>
      <c r="L84" s="281" t="s">
        <v>199</v>
      </c>
      <c r="M84" s="62">
        <v>0</v>
      </c>
      <c r="N84" s="63">
        <v>0</v>
      </c>
      <c r="O84" s="63">
        <v>5</v>
      </c>
      <c r="P84" s="154">
        <v>0</v>
      </c>
      <c r="Q84" s="155">
        <v>0</v>
      </c>
      <c r="R84" s="156">
        <v>5</v>
      </c>
      <c r="S84" s="62">
        <v>0</v>
      </c>
      <c r="T84" s="63">
        <v>0</v>
      </c>
      <c r="U84" s="64">
        <v>5</v>
      </c>
      <c r="V84" s="547">
        <f>(O84+R84+U84)/3</f>
        <v>5</v>
      </c>
    </row>
    <row r="85" spans="1:22" ht="129.75" customHeight="1" x14ac:dyDescent="0.25">
      <c r="A85" s="320"/>
      <c r="B85" s="53" t="s">
        <v>14</v>
      </c>
      <c r="C85" s="53" t="s">
        <v>191</v>
      </c>
      <c r="D85" s="267"/>
      <c r="E85" s="267"/>
      <c r="F85" s="53" t="s">
        <v>195</v>
      </c>
      <c r="G85" s="267"/>
      <c r="H85" s="267"/>
      <c r="I85" s="267"/>
      <c r="J85" s="267"/>
      <c r="K85" s="53" t="s">
        <v>198</v>
      </c>
      <c r="L85" s="279"/>
      <c r="M85" s="311"/>
      <c r="N85" s="291"/>
      <c r="O85" s="302"/>
      <c r="P85" s="516"/>
      <c r="Q85" s="519"/>
      <c r="R85" s="522"/>
      <c r="S85" s="311"/>
      <c r="T85" s="291"/>
      <c r="U85" s="403"/>
      <c r="V85" s="547"/>
    </row>
    <row r="86" spans="1:22" ht="121.5" customHeight="1" thickBot="1" x14ac:dyDescent="0.3">
      <c r="A86" s="321"/>
      <c r="B86" s="52" t="s">
        <v>322</v>
      </c>
      <c r="C86" s="52" t="s">
        <v>192</v>
      </c>
      <c r="D86" s="268"/>
      <c r="E86" s="268"/>
      <c r="F86" s="51"/>
      <c r="G86" s="268"/>
      <c r="H86" s="268"/>
      <c r="I86" s="268"/>
      <c r="J86" s="268"/>
      <c r="K86" s="51"/>
      <c r="L86" s="280"/>
      <c r="M86" s="276"/>
      <c r="N86" s="278"/>
      <c r="O86" s="303"/>
      <c r="P86" s="518"/>
      <c r="Q86" s="521"/>
      <c r="R86" s="524"/>
      <c r="S86" s="276"/>
      <c r="T86" s="278"/>
      <c r="U86" s="404"/>
      <c r="V86" s="547"/>
    </row>
    <row r="87" spans="1:22" ht="180.75" customHeight="1" x14ac:dyDescent="0.25">
      <c r="A87" s="319" t="s">
        <v>314</v>
      </c>
      <c r="B87" s="53" t="s">
        <v>200</v>
      </c>
      <c r="C87" s="290" t="s">
        <v>201</v>
      </c>
      <c r="D87" s="290"/>
      <c r="E87" s="290" t="s">
        <v>147</v>
      </c>
      <c r="F87" s="290" t="s">
        <v>148</v>
      </c>
      <c r="G87" s="290"/>
      <c r="H87" s="290"/>
      <c r="I87" s="290"/>
      <c r="J87" s="290"/>
      <c r="K87" s="290" t="s">
        <v>149</v>
      </c>
      <c r="L87" s="281"/>
      <c r="M87" s="62" t="s">
        <v>286</v>
      </c>
      <c r="N87" s="63" t="s">
        <v>286</v>
      </c>
      <c r="O87" s="63" t="s">
        <v>286</v>
      </c>
      <c r="P87" s="154" t="s">
        <v>286</v>
      </c>
      <c r="Q87" s="155" t="s">
        <v>286</v>
      </c>
      <c r="R87" s="156" t="s">
        <v>286</v>
      </c>
      <c r="S87" s="62" t="s">
        <v>286</v>
      </c>
      <c r="T87" s="63" t="s">
        <v>286</v>
      </c>
      <c r="U87" s="64" t="s">
        <v>286</v>
      </c>
      <c r="V87" s="548"/>
    </row>
    <row r="88" spans="1:22" x14ac:dyDescent="0.25">
      <c r="A88" s="320"/>
      <c r="B88" s="53" t="s">
        <v>14</v>
      </c>
      <c r="C88" s="267"/>
      <c r="D88" s="267"/>
      <c r="E88" s="267"/>
      <c r="F88" s="267"/>
      <c r="G88" s="267"/>
      <c r="H88" s="267"/>
      <c r="I88" s="267"/>
      <c r="J88" s="267"/>
      <c r="K88" s="267"/>
      <c r="L88" s="279"/>
      <c r="M88" s="311"/>
      <c r="N88" s="291"/>
      <c r="O88" s="302"/>
      <c r="P88" s="516"/>
      <c r="Q88" s="519"/>
      <c r="R88" s="522"/>
      <c r="S88" s="311"/>
      <c r="T88" s="291"/>
      <c r="U88" s="403"/>
      <c r="V88" s="548"/>
    </row>
    <row r="89" spans="1:22" ht="15.75" thickBot="1" x14ac:dyDescent="0.3">
      <c r="A89" s="321"/>
      <c r="B89" s="52" t="s">
        <v>15</v>
      </c>
      <c r="C89" s="268"/>
      <c r="D89" s="268"/>
      <c r="E89" s="268"/>
      <c r="F89" s="268"/>
      <c r="G89" s="268"/>
      <c r="H89" s="268"/>
      <c r="I89" s="268"/>
      <c r="J89" s="268"/>
      <c r="K89" s="268"/>
      <c r="L89" s="280"/>
      <c r="M89" s="276"/>
      <c r="N89" s="278"/>
      <c r="O89" s="303"/>
      <c r="P89" s="518"/>
      <c r="Q89" s="521"/>
      <c r="R89" s="524"/>
      <c r="S89" s="276"/>
      <c r="T89" s="278"/>
      <c r="U89" s="404"/>
      <c r="V89" s="548"/>
    </row>
    <row r="90" spans="1:22" ht="47.25" customHeight="1" x14ac:dyDescent="0.25">
      <c r="A90" s="288" t="s">
        <v>202</v>
      </c>
      <c r="B90" s="53" t="s">
        <v>203</v>
      </c>
      <c r="C90" s="53" t="s">
        <v>205</v>
      </c>
      <c r="D90" s="290" t="s">
        <v>28</v>
      </c>
      <c r="E90" s="290" t="s">
        <v>208</v>
      </c>
      <c r="F90" s="290" t="s">
        <v>209</v>
      </c>
      <c r="G90" s="290" t="s">
        <v>210</v>
      </c>
      <c r="H90" s="290" t="s">
        <v>211</v>
      </c>
      <c r="I90" s="290" t="s">
        <v>212</v>
      </c>
      <c r="J90" s="290" t="s">
        <v>213</v>
      </c>
      <c r="K90" s="290" t="s">
        <v>214</v>
      </c>
      <c r="L90" s="281" t="s">
        <v>215</v>
      </c>
      <c r="M90" s="62">
        <v>7560.6</v>
      </c>
      <c r="N90" s="107">
        <f>(M90-M91)*100/M91</f>
        <v>15.289955626038836</v>
      </c>
      <c r="O90" s="63">
        <v>3</v>
      </c>
      <c r="P90" s="154">
        <v>2723.9</v>
      </c>
      <c r="Q90" s="158">
        <f>(P90-P91)*100/P91</f>
        <v>4.232196839245395</v>
      </c>
      <c r="R90" s="156">
        <v>3</v>
      </c>
      <c r="S90" s="62">
        <v>600.29999999999995</v>
      </c>
      <c r="T90" s="107">
        <f>(S90-S91)*100/S91</f>
        <v>59.696727853152431</v>
      </c>
      <c r="U90" s="66">
        <v>2</v>
      </c>
      <c r="V90" s="553">
        <f>(O90+R90+U90)/3</f>
        <v>2.6666666666666665</v>
      </c>
    </row>
    <row r="91" spans="1:22" ht="38.25" x14ac:dyDescent="0.25">
      <c r="A91" s="265"/>
      <c r="B91" s="53" t="s">
        <v>14</v>
      </c>
      <c r="C91" s="53" t="s">
        <v>206</v>
      </c>
      <c r="D91" s="267"/>
      <c r="E91" s="267"/>
      <c r="F91" s="267"/>
      <c r="G91" s="267"/>
      <c r="H91" s="267"/>
      <c r="I91" s="267"/>
      <c r="J91" s="267"/>
      <c r="K91" s="267"/>
      <c r="L91" s="279"/>
      <c r="M91" s="311">
        <v>6557.9</v>
      </c>
      <c r="N91" s="291"/>
      <c r="O91" s="302"/>
      <c r="P91" s="516">
        <v>2613.3000000000002</v>
      </c>
      <c r="Q91" s="519"/>
      <c r="R91" s="522"/>
      <c r="S91" s="311">
        <v>375.9</v>
      </c>
      <c r="T91" s="291"/>
      <c r="U91" s="302"/>
      <c r="V91" s="553"/>
    </row>
    <row r="92" spans="1:22" ht="39.75" x14ac:dyDescent="0.25">
      <c r="A92" s="265"/>
      <c r="B92" s="53" t="s">
        <v>204</v>
      </c>
      <c r="C92" s="53" t="s">
        <v>207</v>
      </c>
      <c r="D92" s="267"/>
      <c r="E92" s="267"/>
      <c r="F92" s="267"/>
      <c r="G92" s="267"/>
      <c r="H92" s="267"/>
      <c r="I92" s="267"/>
      <c r="J92" s="267"/>
      <c r="K92" s="267"/>
      <c r="L92" s="279"/>
      <c r="M92" s="275"/>
      <c r="N92" s="277"/>
      <c r="O92" s="304"/>
      <c r="P92" s="517"/>
      <c r="Q92" s="520"/>
      <c r="R92" s="523"/>
      <c r="S92" s="275"/>
      <c r="T92" s="277"/>
      <c r="U92" s="304"/>
      <c r="V92" s="553"/>
    </row>
    <row r="93" spans="1:22" ht="15.75" thickBot="1" x14ac:dyDescent="0.3">
      <c r="A93" s="266"/>
      <c r="B93" s="51"/>
      <c r="C93" s="52"/>
      <c r="D93" s="268"/>
      <c r="E93" s="268"/>
      <c r="F93" s="268"/>
      <c r="G93" s="268"/>
      <c r="H93" s="268"/>
      <c r="I93" s="268"/>
      <c r="J93" s="268"/>
      <c r="K93" s="268"/>
      <c r="L93" s="280"/>
      <c r="M93" s="276"/>
      <c r="N93" s="278"/>
      <c r="O93" s="303"/>
      <c r="P93" s="518"/>
      <c r="Q93" s="521"/>
      <c r="R93" s="524"/>
      <c r="S93" s="276"/>
      <c r="T93" s="278"/>
      <c r="U93" s="303"/>
      <c r="V93" s="553"/>
    </row>
    <row r="94" spans="1:22" ht="15.75" thickBot="1" x14ac:dyDescent="0.3">
      <c r="A94" s="281" t="s">
        <v>216</v>
      </c>
      <c r="B94" s="345"/>
      <c r="C94" s="345"/>
      <c r="D94" s="345"/>
      <c r="E94" s="346"/>
      <c r="F94" s="489">
        <v>60</v>
      </c>
      <c r="G94" s="490"/>
      <c r="H94" s="490"/>
      <c r="I94" s="490"/>
      <c r="J94" s="490"/>
      <c r="K94" s="491"/>
      <c r="L94" s="73"/>
      <c r="M94" s="99"/>
      <c r="N94" s="100"/>
      <c r="O94" s="100">
        <f>O56+O65+O68+O71+O78+O90+O84+O81</f>
        <v>23</v>
      </c>
      <c r="P94" s="165"/>
      <c r="Q94" s="166"/>
      <c r="R94" s="167">
        <f>R56+R65+R68+R71+R78+R90+R84+R81</f>
        <v>31</v>
      </c>
      <c r="S94" s="82"/>
      <c r="T94" s="75"/>
      <c r="U94" s="178">
        <f>U56+U65+U68+U71+U78+U90+U84+U81</f>
        <v>22</v>
      </c>
      <c r="V94" s="3"/>
    </row>
    <row r="95" spans="1:22" ht="15.75" customHeight="1" thickBot="1" x14ac:dyDescent="0.3">
      <c r="A95" s="458" t="s">
        <v>217</v>
      </c>
      <c r="B95" s="459"/>
      <c r="C95" s="459"/>
      <c r="D95" s="459"/>
      <c r="E95" s="459"/>
      <c r="F95" s="459"/>
      <c r="G95" s="459"/>
      <c r="H95" s="459"/>
      <c r="I95" s="459"/>
      <c r="J95" s="459"/>
      <c r="K95" s="459"/>
      <c r="L95" s="459"/>
      <c r="M95" s="459"/>
      <c r="N95" s="459"/>
      <c r="O95" s="459"/>
      <c r="P95" s="459"/>
      <c r="Q95" s="459"/>
      <c r="R95" s="459"/>
      <c r="S95" s="123"/>
      <c r="T95" s="123"/>
      <c r="U95" s="123"/>
      <c r="V95" s="2"/>
    </row>
    <row r="96" spans="1:22" ht="156" customHeight="1" x14ac:dyDescent="0.25">
      <c r="A96" s="265" t="s">
        <v>218</v>
      </c>
      <c r="B96" s="53" t="s">
        <v>219</v>
      </c>
      <c r="C96" s="267" t="s">
        <v>220</v>
      </c>
      <c r="D96" s="267" t="s">
        <v>17</v>
      </c>
      <c r="E96" s="267" t="s">
        <v>18</v>
      </c>
      <c r="F96" s="267" t="s">
        <v>19</v>
      </c>
      <c r="G96" s="267">
        <v>4</v>
      </c>
      <c r="H96" s="267">
        <v>3</v>
      </c>
      <c r="I96" s="267">
        <v>2</v>
      </c>
      <c r="J96" s="267">
        <v>1</v>
      </c>
      <c r="K96" s="267">
        <v>0</v>
      </c>
      <c r="L96" s="279"/>
      <c r="M96" s="62">
        <v>0</v>
      </c>
      <c r="N96" s="63">
        <v>0</v>
      </c>
      <c r="O96" s="63">
        <v>5</v>
      </c>
      <c r="P96" s="154">
        <v>0</v>
      </c>
      <c r="Q96" s="155">
        <v>0</v>
      </c>
      <c r="R96" s="156">
        <v>5</v>
      </c>
      <c r="S96" s="62">
        <v>0</v>
      </c>
      <c r="T96" s="63">
        <v>0</v>
      </c>
      <c r="U96" s="64">
        <v>5</v>
      </c>
      <c r="V96" s="548">
        <f>(O96+R96+U96)/3</f>
        <v>5</v>
      </c>
    </row>
    <row r="97" spans="1:22" x14ac:dyDescent="0.25">
      <c r="A97" s="265"/>
      <c r="B97" s="53" t="s">
        <v>14</v>
      </c>
      <c r="C97" s="267"/>
      <c r="D97" s="267"/>
      <c r="E97" s="267"/>
      <c r="F97" s="267"/>
      <c r="G97" s="267"/>
      <c r="H97" s="267"/>
      <c r="I97" s="267"/>
      <c r="J97" s="267"/>
      <c r="K97" s="267"/>
      <c r="L97" s="279"/>
      <c r="M97" s="311"/>
      <c r="N97" s="291"/>
      <c r="O97" s="302"/>
      <c r="P97" s="516"/>
      <c r="Q97" s="519"/>
      <c r="R97" s="522"/>
      <c r="S97" s="311"/>
      <c r="T97" s="291"/>
      <c r="U97" s="403"/>
      <c r="V97" s="548"/>
    </row>
    <row r="98" spans="1:22" ht="15.75" thickBot="1" x14ac:dyDescent="0.3">
      <c r="A98" s="266"/>
      <c r="B98" s="52" t="s">
        <v>15</v>
      </c>
      <c r="C98" s="268"/>
      <c r="D98" s="268"/>
      <c r="E98" s="268"/>
      <c r="F98" s="268"/>
      <c r="G98" s="267"/>
      <c r="H98" s="268"/>
      <c r="I98" s="268"/>
      <c r="J98" s="268"/>
      <c r="K98" s="268"/>
      <c r="L98" s="280"/>
      <c r="M98" s="276"/>
      <c r="N98" s="278"/>
      <c r="O98" s="303"/>
      <c r="P98" s="518"/>
      <c r="Q98" s="521"/>
      <c r="R98" s="524"/>
      <c r="S98" s="276"/>
      <c r="T98" s="278"/>
      <c r="U98" s="404"/>
      <c r="V98" s="548"/>
    </row>
    <row r="99" spans="1:22" ht="63.75" x14ac:dyDescent="0.25">
      <c r="A99" s="288" t="s">
        <v>221</v>
      </c>
      <c r="B99" s="53" t="s">
        <v>222</v>
      </c>
      <c r="C99" s="290" t="s">
        <v>223</v>
      </c>
      <c r="D99" s="290"/>
      <c r="E99" s="290" t="s">
        <v>224</v>
      </c>
      <c r="F99" s="281" t="s">
        <v>225</v>
      </c>
      <c r="G99" s="357"/>
      <c r="H99" s="346"/>
      <c r="I99" s="290"/>
      <c r="J99" s="290"/>
      <c r="K99" s="290" t="s">
        <v>226</v>
      </c>
      <c r="L99" s="281" t="s">
        <v>227</v>
      </c>
      <c r="M99" s="244" t="s">
        <v>323</v>
      </c>
      <c r="N99" s="245"/>
      <c r="O99" s="246"/>
      <c r="P99" s="468" t="s">
        <v>323</v>
      </c>
      <c r="Q99" s="469"/>
      <c r="R99" s="470"/>
      <c r="S99" s="244" t="s">
        <v>323</v>
      </c>
      <c r="T99" s="245"/>
      <c r="U99" s="246"/>
      <c r="V99" s="548"/>
    </row>
    <row r="100" spans="1:22" x14ac:dyDescent="0.25">
      <c r="A100" s="265"/>
      <c r="B100" s="53" t="s">
        <v>14</v>
      </c>
      <c r="C100" s="267"/>
      <c r="D100" s="267"/>
      <c r="E100" s="267"/>
      <c r="F100" s="279"/>
      <c r="G100" s="358"/>
      <c r="H100" s="492"/>
      <c r="I100" s="267"/>
      <c r="J100" s="267"/>
      <c r="K100" s="267"/>
      <c r="L100" s="279"/>
      <c r="M100" s="311"/>
      <c r="N100" s="291"/>
      <c r="O100" s="302"/>
      <c r="P100" s="516"/>
      <c r="Q100" s="519"/>
      <c r="R100" s="522"/>
      <c r="S100" s="311"/>
      <c r="T100" s="291"/>
      <c r="U100" s="403"/>
      <c r="V100" s="548"/>
    </row>
    <row r="101" spans="1:22" ht="15.75" thickBot="1" x14ac:dyDescent="0.3">
      <c r="A101" s="266"/>
      <c r="B101" s="52" t="s">
        <v>204</v>
      </c>
      <c r="C101" s="268"/>
      <c r="D101" s="268"/>
      <c r="E101" s="268"/>
      <c r="F101" s="280"/>
      <c r="G101" s="359"/>
      <c r="H101" s="493"/>
      <c r="I101" s="268"/>
      <c r="J101" s="268"/>
      <c r="K101" s="268"/>
      <c r="L101" s="280"/>
      <c r="M101" s="276"/>
      <c r="N101" s="278"/>
      <c r="O101" s="303"/>
      <c r="P101" s="518"/>
      <c r="Q101" s="521"/>
      <c r="R101" s="524"/>
      <c r="S101" s="276"/>
      <c r="T101" s="278"/>
      <c r="U101" s="404"/>
      <c r="V101" s="548"/>
    </row>
    <row r="102" spans="1:22" ht="51" x14ac:dyDescent="0.25">
      <c r="A102" s="288" t="s">
        <v>228</v>
      </c>
      <c r="B102" s="53" t="s">
        <v>229</v>
      </c>
      <c r="C102" s="290" t="s">
        <v>230</v>
      </c>
      <c r="D102" s="290"/>
      <c r="E102" s="290" t="s">
        <v>231</v>
      </c>
      <c r="F102" s="290" t="s">
        <v>232</v>
      </c>
      <c r="G102" s="267"/>
      <c r="H102" s="290"/>
      <c r="I102" s="290"/>
      <c r="J102" s="290"/>
      <c r="K102" s="290" t="s">
        <v>233</v>
      </c>
      <c r="L102" s="281"/>
      <c r="M102" s="62"/>
      <c r="N102" s="63"/>
      <c r="O102" s="63">
        <v>5</v>
      </c>
      <c r="P102" s="154"/>
      <c r="Q102" s="155"/>
      <c r="R102" s="156">
        <v>5</v>
      </c>
      <c r="S102" s="62"/>
      <c r="T102" s="63"/>
      <c r="U102" s="64">
        <v>5</v>
      </c>
      <c r="V102" s="548">
        <f>(O102+R102+U102)/3</f>
        <v>5</v>
      </c>
    </row>
    <row r="103" spans="1:22" x14ac:dyDescent="0.25">
      <c r="A103" s="265"/>
      <c r="B103" s="53" t="s">
        <v>14</v>
      </c>
      <c r="C103" s="267"/>
      <c r="D103" s="267"/>
      <c r="E103" s="267"/>
      <c r="F103" s="267"/>
      <c r="G103" s="267"/>
      <c r="H103" s="267"/>
      <c r="I103" s="267"/>
      <c r="J103" s="267"/>
      <c r="K103" s="267"/>
      <c r="L103" s="279"/>
      <c r="M103" s="311"/>
      <c r="N103" s="291"/>
      <c r="O103" s="302"/>
      <c r="P103" s="516"/>
      <c r="Q103" s="519"/>
      <c r="R103" s="522"/>
      <c r="S103" s="311"/>
      <c r="T103" s="291"/>
      <c r="U103" s="403"/>
      <c r="V103" s="548"/>
    </row>
    <row r="104" spans="1:22" ht="15.75" thickBot="1" x14ac:dyDescent="0.3">
      <c r="A104" s="266"/>
      <c r="B104" s="52" t="s">
        <v>15</v>
      </c>
      <c r="C104" s="268"/>
      <c r="D104" s="268"/>
      <c r="E104" s="268"/>
      <c r="F104" s="268"/>
      <c r="G104" s="268"/>
      <c r="H104" s="268"/>
      <c r="I104" s="268"/>
      <c r="J104" s="268"/>
      <c r="K104" s="268"/>
      <c r="L104" s="280"/>
      <c r="M104" s="276"/>
      <c r="N104" s="278"/>
      <c r="O104" s="303"/>
      <c r="P104" s="518"/>
      <c r="Q104" s="521"/>
      <c r="R104" s="524"/>
      <c r="S104" s="276"/>
      <c r="T104" s="278"/>
      <c r="U104" s="404"/>
      <c r="V104" s="548"/>
    </row>
    <row r="105" spans="1:22" ht="75.75" customHeight="1" x14ac:dyDescent="0.25">
      <c r="A105" s="316" t="s">
        <v>315</v>
      </c>
      <c r="B105" s="53" t="s">
        <v>234</v>
      </c>
      <c r="C105" s="290" t="s">
        <v>235</v>
      </c>
      <c r="D105" s="290"/>
      <c r="E105" s="290" t="s">
        <v>236</v>
      </c>
      <c r="F105" s="290" t="s">
        <v>237</v>
      </c>
      <c r="G105" s="290"/>
      <c r="H105" s="290"/>
      <c r="I105" s="290"/>
      <c r="J105" s="290"/>
      <c r="K105" s="290" t="s">
        <v>238</v>
      </c>
      <c r="L105" s="281"/>
      <c r="M105" s="62" t="s">
        <v>317</v>
      </c>
      <c r="N105" s="63"/>
      <c r="O105" s="63">
        <v>5</v>
      </c>
      <c r="P105" s="154">
        <v>0</v>
      </c>
      <c r="Q105" s="155">
        <v>0</v>
      </c>
      <c r="R105" s="156">
        <v>5</v>
      </c>
      <c r="S105" s="62">
        <v>0</v>
      </c>
      <c r="T105" s="63">
        <v>0</v>
      </c>
      <c r="U105" s="64">
        <v>5</v>
      </c>
      <c r="V105" s="548">
        <f>(O105+R105+U105)/3</f>
        <v>5</v>
      </c>
    </row>
    <row r="106" spans="1:22" ht="21.75" customHeight="1" x14ac:dyDescent="0.25">
      <c r="A106" s="317"/>
      <c r="B106" s="53" t="s">
        <v>14</v>
      </c>
      <c r="C106" s="267"/>
      <c r="D106" s="267"/>
      <c r="E106" s="267"/>
      <c r="F106" s="267"/>
      <c r="G106" s="267"/>
      <c r="H106" s="267"/>
      <c r="I106" s="267"/>
      <c r="J106" s="267"/>
      <c r="K106" s="267"/>
      <c r="L106" s="279"/>
      <c r="M106" s="311"/>
      <c r="N106" s="291"/>
      <c r="O106" s="302"/>
      <c r="P106" s="516"/>
      <c r="Q106" s="519"/>
      <c r="R106" s="522"/>
      <c r="S106" s="311"/>
      <c r="T106" s="291"/>
      <c r="U106" s="403"/>
      <c r="V106" s="548"/>
    </row>
    <row r="107" spans="1:22" ht="23.25" customHeight="1" thickBot="1" x14ac:dyDescent="0.3">
      <c r="A107" s="318"/>
      <c r="B107" s="52" t="s">
        <v>15</v>
      </c>
      <c r="C107" s="268"/>
      <c r="D107" s="268"/>
      <c r="E107" s="268"/>
      <c r="F107" s="268"/>
      <c r="G107" s="268"/>
      <c r="H107" s="268"/>
      <c r="I107" s="268"/>
      <c r="J107" s="268"/>
      <c r="K107" s="268"/>
      <c r="L107" s="280"/>
      <c r="M107" s="276"/>
      <c r="N107" s="278"/>
      <c r="O107" s="303"/>
      <c r="P107" s="518"/>
      <c r="Q107" s="521"/>
      <c r="R107" s="524"/>
      <c r="S107" s="276"/>
      <c r="T107" s="278"/>
      <c r="U107" s="404"/>
      <c r="V107" s="555"/>
    </row>
    <row r="108" spans="1:22" ht="20.25" customHeight="1" thickBot="1" x14ac:dyDescent="0.3">
      <c r="A108" s="494" t="s">
        <v>113</v>
      </c>
      <c r="B108" s="495"/>
      <c r="C108" s="495"/>
      <c r="D108" s="495"/>
      <c r="E108" s="496"/>
      <c r="F108" s="489">
        <v>20</v>
      </c>
      <c r="G108" s="490"/>
      <c r="H108" s="490"/>
      <c r="I108" s="490"/>
      <c r="J108" s="490"/>
      <c r="K108" s="491"/>
      <c r="L108" s="73"/>
      <c r="M108" s="99"/>
      <c r="N108" s="100"/>
      <c r="O108" s="100">
        <f>O96+O102+O105</f>
        <v>15</v>
      </c>
      <c r="P108" s="165"/>
      <c r="Q108" s="166"/>
      <c r="R108" s="167">
        <f>R96+R102+R105</f>
        <v>15</v>
      </c>
      <c r="S108" s="82"/>
      <c r="T108" s="83"/>
      <c r="U108" s="75">
        <f>U96+U102+U105</f>
        <v>15</v>
      </c>
      <c r="V108" s="4"/>
    </row>
    <row r="109" spans="1:22" s="31" customFormat="1" ht="22.5" customHeight="1" thickBot="1" x14ac:dyDescent="0.3">
      <c r="A109" s="514" t="s">
        <v>239</v>
      </c>
      <c r="B109" s="515"/>
      <c r="C109" s="515"/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126"/>
      <c r="T109" s="126"/>
      <c r="U109" s="126"/>
      <c r="V109" s="50"/>
    </row>
    <row r="110" spans="1:22" ht="159" customHeight="1" x14ac:dyDescent="0.25">
      <c r="A110" s="265" t="s">
        <v>240</v>
      </c>
      <c r="B110" s="53" t="s">
        <v>241</v>
      </c>
      <c r="C110" s="350" t="s">
        <v>242</v>
      </c>
      <c r="D110" s="267"/>
      <c r="E110" s="267" t="s">
        <v>241</v>
      </c>
      <c r="F110" s="267" t="s">
        <v>243</v>
      </c>
      <c r="G110" s="267"/>
      <c r="H110" s="267"/>
      <c r="I110" s="267"/>
      <c r="J110" s="267"/>
      <c r="K110" s="267" t="s">
        <v>226</v>
      </c>
      <c r="L110" s="279" t="s">
        <v>244</v>
      </c>
      <c r="M110" s="62" t="s">
        <v>324</v>
      </c>
      <c r="N110" s="63"/>
      <c r="O110" s="63">
        <v>5</v>
      </c>
      <c r="P110" s="154" t="s">
        <v>324</v>
      </c>
      <c r="Q110" s="155"/>
      <c r="R110" s="156">
        <v>5</v>
      </c>
      <c r="S110" s="62" t="s">
        <v>324</v>
      </c>
      <c r="T110" s="63"/>
      <c r="U110" s="64">
        <v>5</v>
      </c>
      <c r="V110" s="556">
        <f>(O110+R110+U110)/3</f>
        <v>5</v>
      </c>
    </row>
    <row r="111" spans="1:22" x14ac:dyDescent="0.25">
      <c r="A111" s="265"/>
      <c r="B111" s="53" t="s">
        <v>14</v>
      </c>
      <c r="C111" s="350"/>
      <c r="D111" s="267"/>
      <c r="E111" s="267"/>
      <c r="F111" s="267"/>
      <c r="G111" s="267"/>
      <c r="H111" s="267"/>
      <c r="I111" s="267"/>
      <c r="J111" s="267"/>
      <c r="K111" s="267"/>
      <c r="L111" s="279"/>
      <c r="M111" s="311"/>
      <c r="N111" s="291"/>
      <c r="O111" s="302"/>
      <c r="P111" s="516"/>
      <c r="Q111" s="519"/>
      <c r="R111" s="522"/>
      <c r="S111" s="311"/>
      <c r="T111" s="291"/>
      <c r="U111" s="403"/>
      <c r="V111" s="548"/>
    </row>
    <row r="112" spans="1:22" ht="15.75" thickBot="1" x14ac:dyDescent="0.3">
      <c r="A112" s="266"/>
      <c r="B112" s="52" t="s">
        <v>204</v>
      </c>
      <c r="C112" s="351"/>
      <c r="D112" s="268"/>
      <c r="E112" s="268"/>
      <c r="F112" s="268"/>
      <c r="G112" s="268"/>
      <c r="H112" s="268"/>
      <c r="I112" s="268"/>
      <c r="J112" s="268"/>
      <c r="K112" s="268"/>
      <c r="L112" s="280"/>
      <c r="M112" s="276"/>
      <c r="N112" s="278"/>
      <c r="O112" s="303"/>
      <c r="P112" s="518"/>
      <c r="Q112" s="521"/>
      <c r="R112" s="524"/>
      <c r="S112" s="276"/>
      <c r="T112" s="278"/>
      <c r="U112" s="404"/>
      <c r="V112" s="548"/>
    </row>
    <row r="113" spans="1:22" ht="90.75" customHeight="1" thickBot="1" x14ac:dyDescent="0.3">
      <c r="A113" s="288" t="s">
        <v>245</v>
      </c>
      <c r="B113" s="53" t="s">
        <v>246</v>
      </c>
      <c r="C113" s="290" t="s">
        <v>247</v>
      </c>
      <c r="D113" s="290"/>
      <c r="E113" s="290" t="s">
        <v>248</v>
      </c>
      <c r="F113" s="290" t="s">
        <v>249</v>
      </c>
      <c r="G113" s="290" t="s">
        <v>250</v>
      </c>
      <c r="H113" s="290"/>
      <c r="I113" s="290" t="s">
        <v>251</v>
      </c>
      <c r="J113" s="290" t="s">
        <v>252</v>
      </c>
      <c r="K113" s="290"/>
      <c r="L113" s="281"/>
      <c r="M113" s="98" t="s">
        <v>317</v>
      </c>
      <c r="N113" s="63"/>
      <c r="O113" s="63">
        <v>4</v>
      </c>
      <c r="P113" s="168" t="s">
        <v>317</v>
      </c>
      <c r="Q113" s="155"/>
      <c r="R113" s="156">
        <v>4</v>
      </c>
      <c r="S113" s="127" t="s">
        <v>317</v>
      </c>
      <c r="T113" s="63"/>
      <c r="U113" s="64">
        <v>4</v>
      </c>
      <c r="V113" s="548">
        <f>(O113+R113+U113)/3</f>
        <v>4</v>
      </c>
    </row>
    <row r="114" spans="1:22" x14ac:dyDescent="0.25">
      <c r="A114" s="265"/>
      <c r="B114" s="53" t="s">
        <v>14</v>
      </c>
      <c r="C114" s="267"/>
      <c r="D114" s="267"/>
      <c r="E114" s="267"/>
      <c r="F114" s="267"/>
      <c r="G114" s="267"/>
      <c r="H114" s="267"/>
      <c r="I114" s="267"/>
      <c r="J114" s="267"/>
      <c r="K114" s="267"/>
      <c r="L114" s="279"/>
      <c r="M114" s="512"/>
      <c r="N114" s="352"/>
      <c r="O114" s="302"/>
      <c r="P114" s="557"/>
      <c r="Q114" s="519"/>
      <c r="R114" s="522"/>
      <c r="S114" s="352"/>
      <c r="T114" s="291"/>
      <c r="U114" s="403"/>
      <c r="V114" s="548"/>
    </row>
    <row r="115" spans="1:22" ht="15.75" thickBot="1" x14ac:dyDescent="0.3">
      <c r="A115" s="266"/>
      <c r="B115" s="52" t="s">
        <v>204</v>
      </c>
      <c r="C115" s="268"/>
      <c r="D115" s="268"/>
      <c r="E115" s="268"/>
      <c r="F115" s="268"/>
      <c r="G115" s="268"/>
      <c r="H115" s="268"/>
      <c r="I115" s="268"/>
      <c r="J115" s="268"/>
      <c r="K115" s="268"/>
      <c r="L115" s="280"/>
      <c r="M115" s="513"/>
      <c r="N115" s="353"/>
      <c r="O115" s="303"/>
      <c r="P115" s="558"/>
      <c r="Q115" s="521"/>
      <c r="R115" s="524"/>
      <c r="S115" s="353"/>
      <c r="T115" s="278"/>
      <c r="U115" s="404"/>
      <c r="V115" s="548"/>
    </row>
    <row r="116" spans="1:22" ht="94.5" customHeight="1" x14ac:dyDescent="0.25">
      <c r="A116" s="288" t="s">
        <v>253</v>
      </c>
      <c r="B116" s="53" t="s">
        <v>254</v>
      </c>
      <c r="C116" s="290" t="s">
        <v>255</v>
      </c>
      <c r="D116" s="290"/>
      <c r="E116" s="290"/>
      <c r="F116" s="290" t="s">
        <v>256</v>
      </c>
      <c r="G116" s="290"/>
      <c r="H116" s="290"/>
      <c r="I116" s="290"/>
      <c r="J116" s="290"/>
      <c r="K116" s="290" t="s">
        <v>257</v>
      </c>
      <c r="L116" s="281"/>
      <c r="M116" s="62">
        <v>1</v>
      </c>
      <c r="N116" s="63">
        <v>1</v>
      </c>
      <c r="O116" s="63">
        <v>5</v>
      </c>
      <c r="P116" s="154">
        <v>1</v>
      </c>
      <c r="Q116" s="155">
        <v>1</v>
      </c>
      <c r="R116" s="156">
        <v>5</v>
      </c>
      <c r="S116" s="62" t="s">
        <v>286</v>
      </c>
      <c r="T116" s="63" t="s">
        <v>286</v>
      </c>
      <c r="U116" s="64" t="s">
        <v>286</v>
      </c>
      <c r="V116" s="548">
        <f>(O116+R116)/2</f>
        <v>5</v>
      </c>
    </row>
    <row r="117" spans="1:22" ht="21" customHeight="1" x14ac:dyDescent="0.25">
      <c r="A117" s="265"/>
      <c r="B117" s="53" t="s">
        <v>14</v>
      </c>
      <c r="C117" s="267"/>
      <c r="D117" s="267"/>
      <c r="E117" s="267"/>
      <c r="F117" s="267"/>
      <c r="G117" s="267"/>
      <c r="H117" s="267"/>
      <c r="I117" s="267"/>
      <c r="J117" s="267"/>
      <c r="K117" s="267"/>
      <c r="L117" s="279"/>
      <c r="M117" s="311"/>
      <c r="N117" s="291"/>
      <c r="O117" s="302"/>
      <c r="P117" s="516"/>
      <c r="Q117" s="519"/>
      <c r="R117" s="522"/>
      <c r="S117" s="311"/>
      <c r="T117" s="291"/>
      <c r="U117" s="403"/>
      <c r="V117" s="548"/>
    </row>
    <row r="118" spans="1:22" ht="27" customHeight="1" thickBot="1" x14ac:dyDescent="0.3">
      <c r="A118" s="266"/>
      <c r="B118" s="52" t="s">
        <v>15</v>
      </c>
      <c r="C118" s="268"/>
      <c r="D118" s="268"/>
      <c r="E118" s="268"/>
      <c r="F118" s="268"/>
      <c r="G118" s="268"/>
      <c r="H118" s="268"/>
      <c r="I118" s="268"/>
      <c r="J118" s="268"/>
      <c r="K118" s="268"/>
      <c r="L118" s="280"/>
      <c r="M118" s="276"/>
      <c r="N118" s="278"/>
      <c r="O118" s="303"/>
      <c r="P118" s="518"/>
      <c r="Q118" s="521"/>
      <c r="R118" s="524"/>
      <c r="S118" s="276"/>
      <c r="T118" s="278"/>
      <c r="U118" s="404"/>
      <c r="V118" s="548"/>
    </row>
    <row r="119" spans="1:22" ht="78" customHeight="1" x14ac:dyDescent="0.25">
      <c r="A119" s="316" t="s">
        <v>316</v>
      </c>
      <c r="B119" s="53" t="s">
        <v>258</v>
      </c>
      <c r="C119" s="290" t="s">
        <v>259</v>
      </c>
      <c r="D119" s="290"/>
      <c r="E119" s="290" t="s">
        <v>260</v>
      </c>
      <c r="F119" s="290" t="s">
        <v>261</v>
      </c>
      <c r="G119" s="290"/>
      <c r="H119" s="290"/>
      <c r="I119" s="290"/>
      <c r="J119" s="290"/>
      <c r="K119" s="290" t="s">
        <v>262</v>
      </c>
      <c r="L119" s="281"/>
      <c r="M119" s="62" t="s">
        <v>325</v>
      </c>
      <c r="N119" s="63"/>
      <c r="O119" s="63">
        <v>5</v>
      </c>
      <c r="P119" s="62" t="s">
        <v>325</v>
      </c>
      <c r="Q119" s="63"/>
      <c r="R119" s="64">
        <v>5</v>
      </c>
      <c r="S119" s="62" t="s">
        <v>325</v>
      </c>
      <c r="T119" s="63"/>
      <c r="U119" s="64">
        <v>5</v>
      </c>
      <c r="V119" s="548">
        <f>(O119+R119+U119)/3</f>
        <v>5</v>
      </c>
    </row>
    <row r="120" spans="1:22" x14ac:dyDescent="0.25">
      <c r="A120" s="317"/>
      <c r="B120" s="53" t="s">
        <v>14</v>
      </c>
      <c r="C120" s="267"/>
      <c r="D120" s="267"/>
      <c r="E120" s="267"/>
      <c r="F120" s="267"/>
      <c r="G120" s="267"/>
      <c r="H120" s="267"/>
      <c r="I120" s="267"/>
      <c r="J120" s="267"/>
      <c r="K120" s="267"/>
      <c r="L120" s="279"/>
      <c r="M120" s="311"/>
      <c r="N120" s="291"/>
      <c r="O120" s="302"/>
      <c r="P120" s="311"/>
      <c r="Q120" s="291"/>
      <c r="R120" s="403"/>
      <c r="S120" s="311"/>
      <c r="T120" s="291"/>
      <c r="U120" s="403"/>
      <c r="V120" s="548"/>
    </row>
    <row r="121" spans="1:22" ht="22.5" customHeight="1" thickBot="1" x14ac:dyDescent="0.3">
      <c r="A121" s="318"/>
      <c r="B121" s="52" t="s">
        <v>204</v>
      </c>
      <c r="C121" s="268"/>
      <c r="D121" s="268"/>
      <c r="E121" s="268"/>
      <c r="F121" s="268"/>
      <c r="G121" s="268"/>
      <c r="H121" s="268"/>
      <c r="I121" s="268"/>
      <c r="J121" s="268"/>
      <c r="K121" s="268"/>
      <c r="L121" s="280"/>
      <c r="M121" s="276"/>
      <c r="N121" s="278"/>
      <c r="O121" s="303"/>
      <c r="P121" s="276"/>
      <c r="Q121" s="278"/>
      <c r="R121" s="404"/>
      <c r="S121" s="275"/>
      <c r="T121" s="277"/>
      <c r="U121" s="471"/>
      <c r="V121" s="555"/>
    </row>
    <row r="122" spans="1:22" ht="19.5" customHeight="1" thickBot="1" x14ac:dyDescent="0.3">
      <c r="A122" s="281" t="s">
        <v>113</v>
      </c>
      <c r="B122" s="345"/>
      <c r="C122" s="345"/>
      <c r="D122" s="345"/>
      <c r="E122" s="346"/>
      <c r="F122" s="489">
        <v>20</v>
      </c>
      <c r="G122" s="490"/>
      <c r="H122" s="490"/>
      <c r="I122" s="490"/>
      <c r="J122" s="490"/>
      <c r="K122" s="491"/>
      <c r="L122" s="73"/>
      <c r="M122" s="99"/>
      <c r="N122" s="100"/>
      <c r="O122" s="100">
        <f>O116+O119+O113+O110</f>
        <v>19</v>
      </c>
      <c r="P122" s="165"/>
      <c r="Q122" s="166"/>
      <c r="R122" s="167">
        <f>R116+R119+R113+R110</f>
        <v>19</v>
      </c>
      <c r="S122" s="82"/>
      <c r="T122" s="83"/>
      <c r="U122" s="75">
        <f>U119+U113+U110</f>
        <v>14</v>
      </c>
      <c r="V122" s="9"/>
    </row>
    <row r="123" spans="1:22" ht="15.75" customHeight="1" thickBot="1" x14ac:dyDescent="0.3">
      <c r="A123" s="458" t="s">
        <v>263</v>
      </c>
      <c r="B123" s="459"/>
      <c r="C123" s="459"/>
      <c r="D123" s="459"/>
      <c r="E123" s="459"/>
      <c r="F123" s="459"/>
      <c r="G123" s="459"/>
      <c r="H123" s="459"/>
      <c r="I123" s="459"/>
      <c r="J123" s="459"/>
      <c r="K123" s="459"/>
      <c r="L123" s="459"/>
      <c r="M123" s="459"/>
      <c r="N123" s="459"/>
      <c r="O123" s="459"/>
      <c r="P123" s="459"/>
      <c r="Q123" s="459"/>
      <c r="R123" s="459"/>
      <c r="S123" s="123"/>
      <c r="T123" s="123"/>
      <c r="U123" s="123"/>
      <c r="V123" s="10"/>
    </row>
    <row r="124" spans="1:22" ht="42" customHeight="1" x14ac:dyDescent="0.25">
      <c r="A124" s="265" t="s">
        <v>264</v>
      </c>
      <c r="B124" s="53" t="s">
        <v>265</v>
      </c>
      <c r="C124" s="53" t="s">
        <v>266</v>
      </c>
      <c r="D124" s="267" t="s">
        <v>28</v>
      </c>
      <c r="E124" s="267" t="s">
        <v>269</v>
      </c>
      <c r="F124" s="267">
        <v>100</v>
      </c>
      <c r="G124" s="267" t="s">
        <v>270</v>
      </c>
      <c r="H124" s="267" t="s">
        <v>271</v>
      </c>
      <c r="I124" s="267" t="s">
        <v>129</v>
      </c>
      <c r="J124" s="267" t="s">
        <v>272</v>
      </c>
      <c r="K124" s="267">
        <v>0</v>
      </c>
      <c r="L124" s="279"/>
      <c r="M124" s="62">
        <v>891.1</v>
      </c>
      <c r="N124" s="111">
        <v>0</v>
      </c>
      <c r="O124" s="63">
        <v>5</v>
      </c>
      <c r="P124" s="154">
        <v>0</v>
      </c>
      <c r="Q124" s="155">
        <v>0</v>
      </c>
      <c r="R124" s="156">
        <v>5</v>
      </c>
      <c r="S124" s="62">
        <v>0</v>
      </c>
      <c r="T124" s="63">
        <v>0</v>
      </c>
      <c r="U124" s="64">
        <v>5</v>
      </c>
      <c r="V124" s="548">
        <f>(O124+R124+U124)/3</f>
        <v>5</v>
      </c>
    </row>
    <row r="125" spans="1:22" ht="51" x14ac:dyDescent="0.25">
      <c r="A125" s="265"/>
      <c r="B125" s="53" t="s">
        <v>14</v>
      </c>
      <c r="C125" s="53" t="s">
        <v>267</v>
      </c>
      <c r="D125" s="267"/>
      <c r="E125" s="267"/>
      <c r="F125" s="267"/>
      <c r="G125" s="267"/>
      <c r="H125" s="267"/>
      <c r="I125" s="267"/>
      <c r="J125" s="267"/>
      <c r="K125" s="267"/>
      <c r="L125" s="279"/>
      <c r="M125" s="311">
        <v>891.1</v>
      </c>
      <c r="N125" s="291"/>
      <c r="O125" s="302"/>
      <c r="P125" s="516">
        <v>0</v>
      </c>
      <c r="Q125" s="519"/>
      <c r="R125" s="522"/>
      <c r="S125" s="311">
        <v>0</v>
      </c>
      <c r="T125" s="291"/>
      <c r="U125" s="403"/>
      <c r="V125" s="548"/>
    </row>
    <row r="126" spans="1:22" ht="63.75" x14ac:dyDescent="0.25">
      <c r="A126" s="265"/>
      <c r="B126" s="53" t="s">
        <v>15</v>
      </c>
      <c r="C126" s="53" t="s">
        <v>268</v>
      </c>
      <c r="D126" s="267"/>
      <c r="E126" s="267"/>
      <c r="F126" s="267"/>
      <c r="G126" s="267"/>
      <c r="H126" s="267"/>
      <c r="I126" s="267"/>
      <c r="J126" s="267"/>
      <c r="K126" s="267"/>
      <c r="L126" s="279"/>
      <c r="M126" s="275"/>
      <c r="N126" s="277"/>
      <c r="O126" s="304"/>
      <c r="P126" s="517"/>
      <c r="Q126" s="520"/>
      <c r="R126" s="523"/>
      <c r="S126" s="275"/>
      <c r="T126" s="277"/>
      <c r="U126" s="471"/>
      <c r="V126" s="548"/>
    </row>
    <row r="127" spans="1:22" ht="15.75" thickBot="1" x14ac:dyDescent="0.3">
      <c r="A127" s="266"/>
      <c r="B127" s="52"/>
      <c r="C127" s="51"/>
      <c r="D127" s="268"/>
      <c r="E127" s="268"/>
      <c r="F127" s="268"/>
      <c r="G127" s="268"/>
      <c r="H127" s="268"/>
      <c r="I127" s="268"/>
      <c r="J127" s="268"/>
      <c r="K127" s="268"/>
      <c r="L127" s="280"/>
      <c r="M127" s="276"/>
      <c r="N127" s="278"/>
      <c r="O127" s="303"/>
      <c r="P127" s="518"/>
      <c r="Q127" s="521"/>
      <c r="R127" s="524"/>
      <c r="S127" s="276"/>
      <c r="T127" s="278"/>
      <c r="U127" s="404"/>
      <c r="V127" s="548"/>
    </row>
    <row r="128" spans="1:22" ht="15.75" thickBot="1" x14ac:dyDescent="0.3">
      <c r="A128" s="503" t="s">
        <v>113</v>
      </c>
      <c r="B128" s="504"/>
      <c r="C128" s="504"/>
      <c r="D128" s="504"/>
      <c r="E128" s="505"/>
      <c r="F128" s="506">
        <v>5</v>
      </c>
      <c r="G128" s="507"/>
      <c r="H128" s="507"/>
      <c r="I128" s="507"/>
      <c r="J128" s="507"/>
      <c r="K128" s="508"/>
      <c r="L128" s="11"/>
      <c r="M128" s="48"/>
      <c r="N128" s="49"/>
      <c r="O128" s="49">
        <f>O124</f>
        <v>5</v>
      </c>
      <c r="P128" s="165"/>
      <c r="Q128" s="166"/>
      <c r="R128" s="167">
        <f>R124</f>
        <v>5</v>
      </c>
      <c r="S128" s="44"/>
      <c r="T128" s="45"/>
      <c r="U128" s="46">
        <f>U124</f>
        <v>5</v>
      </c>
      <c r="V128" s="2"/>
    </row>
    <row r="129" spans="1:22" ht="34.5" customHeight="1" thickBot="1" x14ac:dyDescent="0.3">
      <c r="A129" s="497" t="s">
        <v>302</v>
      </c>
      <c r="B129" s="498"/>
      <c r="C129" s="498"/>
      <c r="D129" s="498"/>
      <c r="E129" s="499"/>
      <c r="F129" s="500">
        <v>160</v>
      </c>
      <c r="G129" s="501"/>
      <c r="H129" s="501"/>
      <c r="I129" s="501"/>
      <c r="J129" s="501"/>
      <c r="K129" s="502"/>
      <c r="L129" s="11"/>
      <c r="M129" s="19"/>
      <c r="N129" s="20"/>
      <c r="O129" s="21">
        <f>O54+O94+O108+O122+O128</f>
        <v>105</v>
      </c>
      <c r="P129" s="169"/>
      <c r="Q129" s="170"/>
      <c r="R129" s="171">
        <f>R54+R94+R108+R122+R128</f>
        <v>111</v>
      </c>
      <c r="S129" s="22"/>
      <c r="T129" s="21"/>
      <c r="U129" s="23">
        <f>U54+U94+U108+U122+U128</f>
        <v>92</v>
      </c>
      <c r="V129" s="2"/>
    </row>
    <row r="131" spans="1:22" s="12" customFormat="1" x14ac:dyDescent="0.25">
      <c r="A131" s="29"/>
      <c r="F131" s="554" t="s">
        <v>303</v>
      </c>
      <c r="G131" s="554"/>
      <c r="H131" s="554"/>
      <c r="I131" s="554"/>
      <c r="J131" s="554"/>
      <c r="K131" s="554"/>
      <c r="L131" s="13"/>
      <c r="M131" s="24"/>
      <c r="N131" s="24"/>
      <c r="O131" s="24">
        <v>122</v>
      </c>
      <c r="P131" s="172"/>
      <c r="Q131" s="172"/>
      <c r="R131" s="172">
        <v>127</v>
      </c>
      <c r="S131" s="24"/>
      <c r="T131" s="24"/>
      <c r="U131" s="24">
        <v>114</v>
      </c>
      <c r="V131" s="14"/>
    </row>
    <row r="133" spans="1:22" s="13" customFormat="1" ht="14.25" x14ac:dyDescent="0.2">
      <c r="A133" s="30"/>
      <c r="F133" s="554" t="s">
        <v>304</v>
      </c>
      <c r="G133" s="554"/>
      <c r="H133" s="554"/>
      <c r="I133" s="554"/>
      <c r="J133" s="554"/>
      <c r="K133" s="554"/>
      <c r="M133" s="24"/>
      <c r="N133" s="24"/>
      <c r="O133" s="25">
        <f>O129/O131</f>
        <v>0.86065573770491799</v>
      </c>
      <c r="P133" s="172"/>
      <c r="Q133" s="172"/>
      <c r="R133" s="173">
        <f>R129/R131</f>
        <v>0.87401574803149606</v>
      </c>
      <c r="S133" s="24"/>
      <c r="T133" s="24"/>
      <c r="U133" s="25">
        <f>U129/U131</f>
        <v>0.80701754385964908</v>
      </c>
      <c r="V133" s="14"/>
    </row>
    <row r="135" spans="1:22" s="13" customFormat="1" ht="14.25" x14ac:dyDescent="0.2">
      <c r="A135" s="30"/>
      <c r="G135" s="554" t="s">
        <v>305</v>
      </c>
      <c r="H135" s="554"/>
      <c r="I135" s="554"/>
      <c r="J135" s="554"/>
      <c r="M135" s="24"/>
      <c r="N135" s="24"/>
      <c r="O135" s="25">
        <f>O133*5</f>
        <v>4.3032786885245899</v>
      </c>
      <c r="P135" s="172"/>
      <c r="Q135" s="172"/>
      <c r="R135" s="173">
        <f>R133*5</f>
        <v>4.3700787401574805</v>
      </c>
      <c r="S135" s="24"/>
      <c r="T135" s="24"/>
      <c r="U135" s="25">
        <f>U133*5</f>
        <v>4.0350877192982457</v>
      </c>
      <c r="V135" s="14"/>
    </row>
  </sheetData>
  <mergeCells count="693">
    <mergeCell ref="F131:K131"/>
    <mergeCell ref="F133:K133"/>
    <mergeCell ref="G135:J135"/>
    <mergeCell ref="V99:V101"/>
    <mergeCell ref="V102:V104"/>
    <mergeCell ref="V105:V107"/>
    <mergeCell ref="V110:V112"/>
    <mergeCell ref="V113:V115"/>
    <mergeCell ref="V116:V118"/>
    <mergeCell ref="V119:V121"/>
    <mergeCell ref="V124:V127"/>
    <mergeCell ref="P125:P127"/>
    <mergeCell ref="Q125:Q127"/>
    <mergeCell ref="R125:R127"/>
    <mergeCell ref="P114:P115"/>
    <mergeCell ref="Q114:Q115"/>
    <mergeCell ref="R114:R115"/>
    <mergeCell ref="P117:P118"/>
    <mergeCell ref="Q117:Q118"/>
    <mergeCell ref="R117:R118"/>
    <mergeCell ref="P120:P121"/>
    <mergeCell ref="Q120:Q121"/>
    <mergeCell ref="R120:R121"/>
    <mergeCell ref="P103:P104"/>
    <mergeCell ref="P82:P83"/>
    <mergeCell ref="Q82:Q83"/>
    <mergeCell ref="R82:R83"/>
    <mergeCell ref="P85:P86"/>
    <mergeCell ref="Q85:Q86"/>
    <mergeCell ref="R85:R86"/>
    <mergeCell ref="P88:P89"/>
    <mergeCell ref="Q88:Q89"/>
    <mergeCell ref="R88:R89"/>
    <mergeCell ref="V96:V98"/>
    <mergeCell ref="V36:V38"/>
    <mergeCell ref="V39:V41"/>
    <mergeCell ref="V42:V44"/>
    <mergeCell ref="V45:V47"/>
    <mergeCell ref="V48:V53"/>
    <mergeCell ref="V56:V58"/>
    <mergeCell ref="V59:V61"/>
    <mergeCell ref="V62:V64"/>
    <mergeCell ref="V65:V67"/>
    <mergeCell ref="V68:V70"/>
    <mergeCell ref="V71:V73"/>
    <mergeCell ref="V74:V77"/>
    <mergeCell ref="V78:V80"/>
    <mergeCell ref="V81:V83"/>
    <mergeCell ref="V84:V86"/>
    <mergeCell ref="V87:V89"/>
    <mergeCell ref="V90:V93"/>
    <mergeCell ref="V8:V11"/>
    <mergeCell ref="V12:V14"/>
    <mergeCell ref="V15:V19"/>
    <mergeCell ref="V20:V22"/>
    <mergeCell ref="V23:V25"/>
    <mergeCell ref="V26:V31"/>
    <mergeCell ref="V32:V35"/>
    <mergeCell ref="A6:R6"/>
    <mergeCell ref="R24:R25"/>
    <mergeCell ref="P24:P25"/>
    <mergeCell ref="Q24:Q25"/>
    <mergeCell ref="P27:P31"/>
    <mergeCell ref="Q27:Q31"/>
    <mergeCell ref="R27:R31"/>
    <mergeCell ref="P33:P35"/>
    <mergeCell ref="Q33:Q35"/>
    <mergeCell ref="R33:R35"/>
    <mergeCell ref="O16:O19"/>
    <mergeCell ref="O21:O22"/>
    <mergeCell ref="O24:O25"/>
    <mergeCell ref="M16:M19"/>
    <mergeCell ref="N16:N19"/>
    <mergeCell ref="M21:M22"/>
    <mergeCell ref="N21:N22"/>
    <mergeCell ref="Q103:Q104"/>
    <mergeCell ref="R103:R104"/>
    <mergeCell ref="P106:P107"/>
    <mergeCell ref="Q106:Q107"/>
    <mergeCell ref="R106:R107"/>
    <mergeCell ref="P111:P112"/>
    <mergeCell ref="Q111:Q112"/>
    <mergeCell ref="R111:R112"/>
    <mergeCell ref="R97:R98"/>
    <mergeCell ref="P100:P101"/>
    <mergeCell ref="Q100:Q101"/>
    <mergeCell ref="R100:R101"/>
    <mergeCell ref="D102:D104"/>
    <mergeCell ref="E102:E104"/>
    <mergeCell ref="F102:F104"/>
    <mergeCell ref="G102:G104"/>
    <mergeCell ref="H102:H104"/>
    <mergeCell ref="F96:F98"/>
    <mergeCell ref="G96:G98"/>
    <mergeCell ref="H96:H98"/>
    <mergeCell ref="I96:I98"/>
    <mergeCell ref="P79:P80"/>
    <mergeCell ref="Q79:Q80"/>
    <mergeCell ref="R79:R80"/>
    <mergeCell ref="P63:P64"/>
    <mergeCell ref="Q63:Q64"/>
    <mergeCell ref="R63:R64"/>
    <mergeCell ref="P66:P67"/>
    <mergeCell ref="Q66:Q67"/>
    <mergeCell ref="R66:R67"/>
    <mergeCell ref="P69:P70"/>
    <mergeCell ref="Q69:Q70"/>
    <mergeCell ref="R69:R70"/>
    <mergeCell ref="P72:P73"/>
    <mergeCell ref="Q72:Q73"/>
    <mergeCell ref="R72:R73"/>
    <mergeCell ref="P75:P77"/>
    <mergeCell ref="Q75:Q77"/>
    <mergeCell ref="R75:R77"/>
    <mergeCell ref="P49:P53"/>
    <mergeCell ref="Q49:Q53"/>
    <mergeCell ref="R49:R53"/>
    <mergeCell ref="P57:P58"/>
    <mergeCell ref="Q57:Q58"/>
    <mergeCell ref="R57:R58"/>
    <mergeCell ref="P60:P61"/>
    <mergeCell ref="Q60:Q61"/>
    <mergeCell ref="R60:R61"/>
    <mergeCell ref="A55:R55"/>
    <mergeCell ref="M49:M53"/>
    <mergeCell ref="N49:N53"/>
    <mergeCell ref="O49:O53"/>
    <mergeCell ref="M57:M58"/>
    <mergeCell ref="N57:N58"/>
    <mergeCell ref="O57:O58"/>
    <mergeCell ref="M60:M61"/>
    <mergeCell ref="N60:N61"/>
    <mergeCell ref="O60:O61"/>
    <mergeCell ref="A54:E54"/>
    <mergeCell ref="F54:K54"/>
    <mergeCell ref="A59:A61"/>
    <mergeCell ref="D59:D61"/>
    <mergeCell ref="E59:E61"/>
    <mergeCell ref="P40:P41"/>
    <mergeCell ref="Q40:Q41"/>
    <mergeCell ref="R40:R41"/>
    <mergeCell ref="P43:P44"/>
    <mergeCell ref="Q43:Q44"/>
    <mergeCell ref="R43:R44"/>
    <mergeCell ref="P46:P47"/>
    <mergeCell ref="Q46:Q47"/>
    <mergeCell ref="R46:R47"/>
    <mergeCell ref="P37:P38"/>
    <mergeCell ref="Q37:Q38"/>
    <mergeCell ref="R37:R38"/>
    <mergeCell ref="P8:R8"/>
    <mergeCell ref="P12:P14"/>
    <mergeCell ref="Q12:Q14"/>
    <mergeCell ref="R12:R14"/>
    <mergeCell ref="P16:P19"/>
    <mergeCell ref="Q16:Q19"/>
    <mergeCell ref="R16:R19"/>
    <mergeCell ref="P21:P22"/>
    <mergeCell ref="Q21:Q22"/>
    <mergeCell ref="R21:R22"/>
    <mergeCell ref="A11:R11"/>
    <mergeCell ref="O12:O14"/>
    <mergeCell ref="M24:M25"/>
    <mergeCell ref="N24:N25"/>
    <mergeCell ref="M27:M31"/>
    <mergeCell ref="N27:N31"/>
    <mergeCell ref="O27:O31"/>
    <mergeCell ref="M33:M35"/>
    <mergeCell ref="N33:N35"/>
    <mergeCell ref="O33:O35"/>
    <mergeCell ref="M37:M38"/>
    <mergeCell ref="M91:M93"/>
    <mergeCell ref="N91:N93"/>
    <mergeCell ref="O91:O93"/>
    <mergeCell ref="M97:M98"/>
    <mergeCell ref="N97:N98"/>
    <mergeCell ref="O97:O98"/>
    <mergeCell ref="A109:R109"/>
    <mergeCell ref="P91:P93"/>
    <mergeCell ref="Q91:Q93"/>
    <mergeCell ref="R91:R93"/>
    <mergeCell ref="P97:P98"/>
    <mergeCell ref="Q97:Q98"/>
    <mergeCell ref="A95:R95"/>
    <mergeCell ref="M100:M101"/>
    <mergeCell ref="N100:N101"/>
    <mergeCell ref="O100:O101"/>
    <mergeCell ref="I102:I104"/>
    <mergeCell ref="J102:J104"/>
    <mergeCell ref="K102:K104"/>
    <mergeCell ref="L102:L104"/>
    <mergeCell ref="K99:K101"/>
    <mergeCell ref="L99:L101"/>
    <mergeCell ref="A102:A104"/>
    <mergeCell ref="C102:C104"/>
    <mergeCell ref="M114:M115"/>
    <mergeCell ref="N114:N115"/>
    <mergeCell ref="O114:O115"/>
    <mergeCell ref="M117:M118"/>
    <mergeCell ref="N117:N118"/>
    <mergeCell ref="O117:O118"/>
    <mergeCell ref="M103:M104"/>
    <mergeCell ref="N103:N104"/>
    <mergeCell ref="O103:O104"/>
    <mergeCell ref="M106:M107"/>
    <mergeCell ref="N106:N107"/>
    <mergeCell ref="O106:O107"/>
    <mergeCell ref="M111:M112"/>
    <mergeCell ref="N111:N112"/>
    <mergeCell ref="O111:O112"/>
    <mergeCell ref="M85:M86"/>
    <mergeCell ref="N85:N86"/>
    <mergeCell ref="O85:O86"/>
    <mergeCell ref="M88:M89"/>
    <mergeCell ref="N88:N89"/>
    <mergeCell ref="O88:O89"/>
    <mergeCell ref="M75:M77"/>
    <mergeCell ref="N75:N77"/>
    <mergeCell ref="O75:O77"/>
    <mergeCell ref="M79:M80"/>
    <mergeCell ref="N79:N80"/>
    <mergeCell ref="O79:O80"/>
    <mergeCell ref="M82:M83"/>
    <mergeCell ref="N82:N83"/>
    <mergeCell ref="O82:O83"/>
    <mergeCell ref="O63:O64"/>
    <mergeCell ref="M66:M67"/>
    <mergeCell ref="N66:N67"/>
    <mergeCell ref="O66:O67"/>
    <mergeCell ref="M69:M70"/>
    <mergeCell ref="N69:N70"/>
    <mergeCell ref="O69:O70"/>
    <mergeCell ref="M72:M73"/>
    <mergeCell ref="N72:N73"/>
    <mergeCell ref="O72:O73"/>
    <mergeCell ref="M63:M64"/>
    <mergeCell ref="N63:N64"/>
    <mergeCell ref="M40:M41"/>
    <mergeCell ref="N40:N41"/>
    <mergeCell ref="O40:O41"/>
    <mergeCell ref="M43:M44"/>
    <mergeCell ref="N43:N44"/>
    <mergeCell ref="O43:O44"/>
    <mergeCell ref="M46:M47"/>
    <mergeCell ref="N46:N47"/>
    <mergeCell ref="O46:O47"/>
    <mergeCell ref="N37:N38"/>
    <mergeCell ref="O37:O38"/>
    <mergeCell ref="H45:H47"/>
    <mergeCell ref="I45:I47"/>
    <mergeCell ref="J45:J47"/>
    <mergeCell ref="A48:A53"/>
    <mergeCell ref="D48:D53"/>
    <mergeCell ref="E48:E53"/>
    <mergeCell ref="F48:F53"/>
    <mergeCell ref="G48:G53"/>
    <mergeCell ref="A45:A47"/>
    <mergeCell ref="C45:C47"/>
    <mergeCell ref="D45:D47"/>
    <mergeCell ref="K45:K47"/>
    <mergeCell ref="L45:L47"/>
    <mergeCell ref="E45:E47"/>
    <mergeCell ref="F45:F47"/>
    <mergeCell ref="G45:G47"/>
    <mergeCell ref="H48:H53"/>
    <mergeCell ref="I48:I53"/>
    <mergeCell ref="J48:J53"/>
    <mergeCell ref="K39:K41"/>
    <mergeCell ref="L39:L41"/>
    <mergeCell ref="A42:A44"/>
    <mergeCell ref="L71:L73"/>
    <mergeCell ref="K65:K67"/>
    <mergeCell ref="L65:L67"/>
    <mergeCell ref="L68:L70"/>
    <mergeCell ref="L59:L61"/>
    <mergeCell ref="L62:L64"/>
    <mergeCell ref="L56:L58"/>
    <mergeCell ref="K48:K53"/>
    <mergeCell ref="L48:L53"/>
    <mergeCell ref="L23:L25"/>
    <mergeCell ref="L26:L31"/>
    <mergeCell ref="L15:L19"/>
    <mergeCell ref="L20:L22"/>
    <mergeCell ref="A129:E129"/>
    <mergeCell ref="F129:K129"/>
    <mergeCell ref="A124:A127"/>
    <mergeCell ref="D124:D127"/>
    <mergeCell ref="E124:E127"/>
    <mergeCell ref="F124:F127"/>
    <mergeCell ref="G124:G127"/>
    <mergeCell ref="H124:H127"/>
    <mergeCell ref="I124:I127"/>
    <mergeCell ref="J124:J127"/>
    <mergeCell ref="K124:K127"/>
    <mergeCell ref="A119:A121"/>
    <mergeCell ref="C119:C121"/>
    <mergeCell ref="D119:D121"/>
    <mergeCell ref="E119:E121"/>
    <mergeCell ref="F119:F121"/>
    <mergeCell ref="G119:G121"/>
    <mergeCell ref="L124:L127"/>
    <mergeCell ref="A128:E128"/>
    <mergeCell ref="F128:K128"/>
    <mergeCell ref="A123:R123"/>
    <mergeCell ref="M125:M127"/>
    <mergeCell ref="N125:N127"/>
    <mergeCell ref="O125:O127"/>
    <mergeCell ref="M120:M121"/>
    <mergeCell ref="N120:N121"/>
    <mergeCell ref="O120:O121"/>
    <mergeCell ref="H119:H121"/>
    <mergeCell ref="I119:I121"/>
    <mergeCell ref="J119:J121"/>
    <mergeCell ref="K119:K121"/>
    <mergeCell ref="L119:L121"/>
    <mergeCell ref="A122:E122"/>
    <mergeCell ref="F122:K122"/>
    <mergeCell ref="K113:K115"/>
    <mergeCell ref="L113:L115"/>
    <mergeCell ref="A116:A118"/>
    <mergeCell ref="C116:C118"/>
    <mergeCell ref="D116:D118"/>
    <mergeCell ref="E116:E118"/>
    <mergeCell ref="F116:F118"/>
    <mergeCell ref="G116:G118"/>
    <mergeCell ref="H116:H118"/>
    <mergeCell ref="J116:J118"/>
    <mergeCell ref="K116:K118"/>
    <mergeCell ref="L116:L118"/>
    <mergeCell ref="A113:A115"/>
    <mergeCell ref="C113:C115"/>
    <mergeCell ref="D113:D115"/>
    <mergeCell ref="E113:E115"/>
    <mergeCell ref="F113:F115"/>
    <mergeCell ref="G113:G115"/>
    <mergeCell ref="H113:H115"/>
    <mergeCell ref="I113:I115"/>
    <mergeCell ref="J113:J115"/>
    <mergeCell ref="I116:I118"/>
    <mergeCell ref="K110:K112"/>
    <mergeCell ref="L110:L112"/>
    <mergeCell ref="H105:H107"/>
    <mergeCell ref="I105:I107"/>
    <mergeCell ref="J105:J107"/>
    <mergeCell ref="K105:K107"/>
    <mergeCell ref="L105:L107"/>
    <mergeCell ref="A108:E108"/>
    <mergeCell ref="F108:K108"/>
    <mergeCell ref="A105:A107"/>
    <mergeCell ref="C105:C107"/>
    <mergeCell ref="D105:D107"/>
    <mergeCell ref="E105:E107"/>
    <mergeCell ref="F105:F107"/>
    <mergeCell ref="G105:G107"/>
    <mergeCell ref="A110:A112"/>
    <mergeCell ref="C110:C112"/>
    <mergeCell ref="D110:D112"/>
    <mergeCell ref="E110:E112"/>
    <mergeCell ref="F110:F112"/>
    <mergeCell ref="G110:G112"/>
    <mergeCell ref="H110:H112"/>
    <mergeCell ref="I110:I112"/>
    <mergeCell ref="J110:J112"/>
    <mergeCell ref="J96:J98"/>
    <mergeCell ref="A99:A101"/>
    <mergeCell ref="C99:C101"/>
    <mergeCell ref="D99:D101"/>
    <mergeCell ref="E99:E101"/>
    <mergeCell ref="F99:F101"/>
    <mergeCell ref="G99:G101"/>
    <mergeCell ref="H99:H101"/>
    <mergeCell ref="I99:I101"/>
    <mergeCell ref="J99:J101"/>
    <mergeCell ref="K96:K98"/>
    <mergeCell ref="L96:L98"/>
    <mergeCell ref="A94:E94"/>
    <mergeCell ref="F94:K94"/>
    <mergeCell ref="H87:H89"/>
    <mergeCell ref="I87:I89"/>
    <mergeCell ref="J87:J89"/>
    <mergeCell ref="K87:K89"/>
    <mergeCell ref="L87:L89"/>
    <mergeCell ref="A90:A93"/>
    <mergeCell ref="D90:D93"/>
    <mergeCell ref="E90:E93"/>
    <mergeCell ref="F90:F93"/>
    <mergeCell ref="G90:G93"/>
    <mergeCell ref="A87:A89"/>
    <mergeCell ref="C87:C89"/>
    <mergeCell ref="D87:D89"/>
    <mergeCell ref="E87:E89"/>
    <mergeCell ref="F87:F89"/>
    <mergeCell ref="G87:G89"/>
    <mergeCell ref="A96:A98"/>
    <mergeCell ref="C96:C98"/>
    <mergeCell ref="D96:D98"/>
    <mergeCell ref="E96:E98"/>
    <mergeCell ref="A84:A86"/>
    <mergeCell ref="D84:D86"/>
    <mergeCell ref="E84:E86"/>
    <mergeCell ref="G84:G86"/>
    <mergeCell ref="H84:H86"/>
    <mergeCell ref="I84:I86"/>
    <mergeCell ref="J84:J86"/>
    <mergeCell ref="L84:L86"/>
    <mergeCell ref="H90:H93"/>
    <mergeCell ref="I90:I93"/>
    <mergeCell ref="J90:J93"/>
    <mergeCell ref="K90:K93"/>
    <mergeCell ref="L90:L93"/>
    <mergeCell ref="K78:K80"/>
    <mergeCell ref="L78:L80"/>
    <mergeCell ref="A81:A83"/>
    <mergeCell ref="D81:D83"/>
    <mergeCell ref="E81:E83"/>
    <mergeCell ref="F81:F83"/>
    <mergeCell ref="G81:G83"/>
    <mergeCell ref="H81:H83"/>
    <mergeCell ref="I81:I83"/>
    <mergeCell ref="J81:J83"/>
    <mergeCell ref="K81:K83"/>
    <mergeCell ref="L81:L83"/>
    <mergeCell ref="A78:A80"/>
    <mergeCell ref="C78:C80"/>
    <mergeCell ref="D78:D80"/>
    <mergeCell ref="E78:E80"/>
    <mergeCell ref="F78:F80"/>
    <mergeCell ref="G78:G80"/>
    <mergeCell ref="H78:H80"/>
    <mergeCell ref="I78:I80"/>
    <mergeCell ref="J78:J80"/>
    <mergeCell ref="A74:A77"/>
    <mergeCell ref="D74:D77"/>
    <mergeCell ref="E74:E77"/>
    <mergeCell ref="G74:G77"/>
    <mergeCell ref="H74:H77"/>
    <mergeCell ref="I74:I77"/>
    <mergeCell ref="J74:J77"/>
    <mergeCell ref="K74:K77"/>
    <mergeCell ref="L74:L77"/>
    <mergeCell ref="C74:C75"/>
    <mergeCell ref="F74:F75"/>
    <mergeCell ref="A71:A73"/>
    <mergeCell ref="D71:D73"/>
    <mergeCell ref="E71:E73"/>
    <mergeCell ref="F71:F73"/>
    <mergeCell ref="G71:G73"/>
    <mergeCell ref="H71:H73"/>
    <mergeCell ref="I71:I73"/>
    <mergeCell ref="J71:J73"/>
    <mergeCell ref="K71:K73"/>
    <mergeCell ref="A68:A70"/>
    <mergeCell ref="D68:D70"/>
    <mergeCell ref="E68:E70"/>
    <mergeCell ref="F68:F70"/>
    <mergeCell ref="G68:G70"/>
    <mergeCell ref="H68:H70"/>
    <mergeCell ref="I68:I70"/>
    <mergeCell ref="J68:J70"/>
    <mergeCell ref="K68:K70"/>
    <mergeCell ref="A65:A67"/>
    <mergeCell ref="C65:C67"/>
    <mergeCell ref="D65:D67"/>
    <mergeCell ref="E65:E67"/>
    <mergeCell ref="F65:F67"/>
    <mergeCell ref="G65:G67"/>
    <mergeCell ref="H65:H67"/>
    <mergeCell ref="I65:I67"/>
    <mergeCell ref="J65:J67"/>
    <mergeCell ref="A62:A64"/>
    <mergeCell ref="D62:D64"/>
    <mergeCell ref="E62:E64"/>
    <mergeCell ref="F62:F64"/>
    <mergeCell ref="G62:G64"/>
    <mergeCell ref="H62:H64"/>
    <mergeCell ref="I62:I64"/>
    <mergeCell ref="J62:J64"/>
    <mergeCell ref="K62:K64"/>
    <mergeCell ref="C62:C63"/>
    <mergeCell ref="A56:A58"/>
    <mergeCell ref="D56:D58"/>
    <mergeCell ref="E56:E58"/>
    <mergeCell ref="F56:F58"/>
    <mergeCell ref="G56:G58"/>
    <mergeCell ref="H56:H58"/>
    <mergeCell ref="I56:I58"/>
    <mergeCell ref="J56:J58"/>
    <mergeCell ref="K56:K58"/>
    <mergeCell ref="C56:C58"/>
    <mergeCell ref="K42:K44"/>
    <mergeCell ref="L42:L44"/>
    <mergeCell ref="F59:F61"/>
    <mergeCell ref="G59:G61"/>
    <mergeCell ref="H59:H61"/>
    <mergeCell ref="I59:I61"/>
    <mergeCell ref="J59:J61"/>
    <mergeCell ref="K59:K61"/>
    <mergeCell ref="C59:C60"/>
    <mergeCell ref="C42:C43"/>
    <mergeCell ref="I39:I41"/>
    <mergeCell ref="J39:J41"/>
    <mergeCell ref="D42:D44"/>
    <mergeCell ref="E42:E44"/>
    <mergeCell ref="F42:F44"/>
    <mergeCell ref="G42:G44"/>
    <mergeCell ref="H42:H44"/>
    <mergeCell ref="I42:I44"/>
    <mergeCell ref="J42:J44"/>
    <mergeCell ref="L32:L35"/>
    <mergeCell ref="A36:A38"/>
    <mergeCell ref="D36:D38"/>
    <mergeCell ref="E36:E38"/>
    <mergeCell ref="F36:F38"/>
    <mergeCell ref="G36:G38"/>
    <mergeCell ref="H36:H38"/>
    <mergeCell ref="I36:I38"/>
    <mergeCell ref="J36:J38"/>
    <mergeCell ref="K36:K38"/>
    <mergeCell ref="L36:L38"/>
    <mergeCell ref="A32:A35"/>
    <mergeCell ref="D32:D35"/>
    <mergeCell ref="E32:E35"/>
    <mergeCell ref="F32:F35"/>
    <mergeCell ref="G32:G35"/>
    <mergeCell ref="H32:H35"/>
    <mergeCell ref="I32:I35"/>
    <mergeCell ref="J32:J35"/>
    <mergeCell ref="K32:K35"/>
    <mergeCell ref="A39:A41"/>
    <mergeCell ref="C39:C41"/>
    <mergeCell ref="D39:D41"/>
    <mergeCell ref="A26:A31"/>
    <mergeCell ref="D26:D31"/>
    <mergeCell ref="E26:E31"/>
    <mergeCell ref="F26:F31"/>
    <mergeCell ref="G26:G31"/>
    <mergeCell ref="H26:H31"/>
    <mergeCell ref="E39:E41"/>
    <mergeCell ref="F39:F41"/>
    <mergeCell ref="G39:G41"/>
    <mergeCell ref="H39:H41"/>
    <mergeCell ref="I26:I31"/>
    <mergeCell ref="J26:J31"/>
    <mergeCell ref="K26:K31"/>
    <mergeCell ref="A23:A25"/>
    <mergeCell ref="D23:D25"/>
    <mergeCell ref="E23:E25"/>
    <mergeCell ref="F23:F25"/>
    <mergeCell ref="G23:G25"/>
    <mergeCell ref="H23:H25"/>
    <mergeCell ref="I23:I25"/>
    <mergeCell ref="J23:J25"/>
    <mergeCell ref="K23:K25"/>
    <mergeCell ref="A20:A22"/>
    <mergeCell ref="D20:D22"/>
    <mergeCell ref="E20:E22"/>
    <mergeCell ref="F20:F22"/>
    <mergeCell ref="G20:G22"/>
    <mergeCell ref="H20:H22"/>
    <mergeCell ref="I20:I22"/>
    <mergeCell ref="J20:J22"/>
    <mergeCell ref="K20:K22"/>
    <mergeCell ref="C20:C21"/>
    <mergeCell ref="A15:A19"/>
    <mergeCell ref="D15:D19"/>
    <mergeCell ref="E15:E19"/>
    <mergeCell ref="F15:F19"/>
    <mergeCell ref="G15:G19"/>
    <mergeCell ref="H15:H19"/>
    <mergeCell ref="I15:I19"/>
    <mergeCell ref="J15:J19"/>
    <mergeCell ref="K15:K19"/>
    <mergeCell ref="M8:O8"/>
    <mergeCell ref="L8:L9"/>
    <mergeCell ref="A12:A14"/>
    <mergeCell ref="C12:C14"/>
    <mergeCell ref="D12:D14"/>
    <mergeCell ref="E12:E14"/>
    <mergeCell ref="F12:F14"/>
    <mergeCell ref="G12:G14"/>
    <mergeCell ref="H12:H14"/>
    <mergeCell ref="I12:I14"/>
    <mergeCell ref="A8:A9"/>
    <mergeCell ref="B8:B9"/>
    <mergeCell ref="C8:C9"/>
    <mergeCell ref="D8:D9"/>
    <mergeCell ref="E8:E9"/>
    <mergeCell ref="F8:K8"/>
    <mergeCell ref="J12:J14"/>
    <mergeCell ref="K12:K14"/>
    <mergeCell ref="L12:L14"/>
    <mergeCell ref="M12:M14"/>
    <mergeCell ref="N12:N14"/>
    <mergeCell ref="S8:U8"/>
    <mergeCell ref="S12:S14"/>
    <mergeCell ref="T12:T14"/>
    <mergeCell ref="U12:U14"/>
    <mergeCell ref="S16:S19"/>
    <mergeCell ref="T16:T19"/>
    <mergeCell ref="U16:U19"/>
    <mergeCell ref="S21:S22"/>
    <mergeCell ref="T21:T22"/>
    <mergeCell ref="U21:U22"/>
    <mergeCell ref="S24:S25"/>
    <mergeCell ref="T24:T25"/>
    <mergeCell ref="U24:U25"/>
    <mergeCell ref="S27:S31"/>
    <mergeCell ref="T27:T31"/>
    <mergeCell ref="U27:U31"/>
    <mergeCell ref="S33:S35"/>
    <mergeCell ref="T33:T35"/>
    <mergeCell ref="U33:U35"/>
    <mergeCell ref="S37:S38"/>
    <mergeCell ref="T37:T38"/>
    <mergeCell ref="U37:U38"/>
    <mergeCell ref="S40:S41"/>
    <mergeCell ref="T40:T41"/>
    <mergeCell ref="U40:U41"/>
    <mergeCell ref="S43:S44"/>
    <mergeCell ref="T43:T44"/>
    <mergeCell ref="U43:U44"/>
    <mergeCell ref="S46:S47"/>
    <mergeCell ref="T46:T47"/>
    <mergeCell ref="U46:U47"/>
    <mergeCell ref="S49:S53"/>
    <mergeCell ref="T49:T53"/>
    <mergeCell ref="U49:U53"/>
    <mergeCell ref="S57:S58"/>
    <mergeCell ref="T57:T58"/>
    <mergeCell ref="U57:U58"/>
    <mergeCell ref="S60:S61"/>
    <mergeCell ref="T60:T61"/>
    <mergeCell ref="U60:U61"/>
    <mergeCell ref="S63:S64"/>
    <mergeCell ref="T63:T64"/>
    <mergeCell ref="U63:U64"/>
    <mergeCell ref="S66:S67"/>
    <mergeCell ref="T66:T67"/>
    <mergeCell ref="U66:U67"/>
    <mergeCell ref="S69:S70"/>
    <mergeCell ref="T69:T70"/>
    <mergeCell ref="U69:U70"/>
    <mergeCell ref="S72:S73"/>
    <mergeCell ref="T72:T73"/>
    <mergeCell ref="U72:U73"/>
    <mergeCell ref="S75:S77"/>
    <mergeCell ref="T75:T77"/>
    <mergeCell ref="U75:U77"/>
    <mergeCell ref="S79:S80"/>
    <mergeCell ref="T79:T80"/>
    <mergeCell ref="U79:U80"/>
    <mergeCell ref="S82:S83"/>
    <mergeCell ref="T82:T83"/>
    <mergeCell ref="U82:U83"/>
    <mergeCell ref="S85:S86"/>
    <mergeCell ref="T85:T86"/>
    <mergeCell ref="U85:U86"/>
    <mergeCell ref="S106:S107"/>
    <mergeCell ref="T106:T107"/>
    <mergeCell ref="U106:U107"/>
    <mergeCell ref="S88:S89"/>
    <mergeCell ref="T88:T89"/>
    <mergeCell ref="U88:U89"/>
    <mergeCell ref="S91:S93"/>
    <mergeCell ref="T91:T93"/>
    <mergeCell ref="U91:U93"/>
    <mergeCell ref="S97:S98"/>
    <mergeCell ref="T97:T98"/>
    <mergeCell ref="U97:U98"/>
    <mergeCell ref="M99:O99"/>
    <mergeCell ref="P99:R99"/>
    <mergeCell ref="S99:U99"/>
    <mergeCell ref="S120:S121"/>
    <mergeCell ref="T120:T121"/>
    <mergeCell ref="U120:U121"/>
    <mergeCell ref="S125:S127"/>
    <mergeCell ref="T125:T127"/>
    <mergeCell ref="U125:U127"/>
    <mergeCell ref="S111:S112"/>
    <mergeCell ref="T111:T112"/>
    <mergeCell ref="U111:U112"/>
    <mergeCell ref="S114:S115"/>
    <mergeCell ref="T114:T115"/>
    <mergeCell ref="U114:U115"/>
    <mergeCell ref="S117:S118"/>
    <mergeCell ref="T117:T118"/>
    <mergeCell ref="U117:U118"/>
    <mergeCell ref="S100:S101"/>
    <mergeCell ref="T100:T101"/>
    <mergeCell ref="U100:U101"/>
    <mergeCell ref="S103:S104"/>
    <mergeCell ref="T103:T104"/>
    <mergeCell ref="U103:U104"/>
  </mergeCells>
  <pageMargins left="0.39370078740157483" right="0.23622047244094491" top="0.74803149606299213" bottom="0.43307086614173229" header="0.31496062992125984" footer="0.31496062992125984"/>
  <pageSetup paperSize="9" scale="47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1 Группа1</vt:lpstr>
      <vt:lpstr>Приложение 1 Группа 2 </vt:lpstr>
      <vt:lpstr>'Приложение 1 Группа 2 '!Заголовки_для_печати</vt:lpstr>
      <vt:lpstr>'Приложение 1 Группа1'!Заголовки_для_печати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2020-04-29T12:56:45Z</cp:lastPrinted>
  <dcterms:created xsi:type="dcterms:W3CDTF">2012-10-19T10:15:28Z</dcterms:created>
  <dcterms:modified xsi:type="dcterms:W3CDTF">2021-07-11T10:38:15Z</dcterms:modified>
</cp:coreProperties>
</file>