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31635" windowHeight="16170"/>
  </bookViews>
  <sheets>
    <sheet name="12. капстрой" sheetId="1" r:id="rId1"/>
  </sheets>
  <externalReferences>
    <externalReference r:id="rId2"/>
  </externalReferences>
  <calcPr calcId="145621" calcOnSave="0"/>
</workbook>
</file>

<file path=xl/calcChain.xml><?xml version="1.0" encoding="utf-8"?>
<calcChain xmlns="http://schemas.openxmlformats.org/spreadsheetml/2006/main">
  <c r="D37" i="1" l="1"/>
  <c r="D36" i="1" s="1"/>
  <c r="D35" i="1" s="1"/>
  <c r="F36" i="1"/>
  <c r="F35" i="1" s="1"/>
  <c r="E36" i="1"/>
  <c r="E35" i="1" s="1"/>
  <c r="D34" i="1"/>
  <c r="D33" i="1" s="1"/>
  <c r="D32" i="1" s="1"/>
  <c r="F33" i="1"/>
  <c r="F32" i="1" s="1"/>
  <c r="E33" i="1"/>
  <c r="E32" i="1" s="1"/>
  <c r="E31" i="1"/>
  <c r="E30" i="1" s="1"/>
  <c r="E29" i="1" s="1"/>
  <c r="D31" i="1"/>
  <c r="D30" i="1" s="1"/>
  <c r="D29" i="1" s="1"/>
  <c r="F30" i="1"/>
  <c r="F29" i="1" s="1"/>
  <c r="F28" i="1"/>
  <c r="F27" i="1" s="1"/>
  <c r="F26" i="1" s="1"/>
  <c r="D28" i="1"/>
  <c r="D27" i="1" s="1"/>
  <c r="D26" i="1" s="1"/>
  <c r="E27" i="1"/>
  <c r="E26" i="1"/>
  <c r="F23" i="1"/>
  <c r="F22" i="1" s="1"/>
  <c r="E23" i="1"/>
  <c r="D23" i="1"/>
  <c r="D22" i="1" s="1"/>
  <c r="E22" i="1"/>
  <c r="D21" i="1"/>
  <c r="D19" i="1" s="1"/>
  <c r="D18" i="1" s="1"/>
  <c r="F19" i="1"/>
  <c r="E19" i="1"/>
  <c r="E18" i="1" s="1"/>
  <c r="F18" i="1"/>
  <c r="E17" i="1"/>
  <c r="D16" i="1"/>
  <c r="D15" i="1" s="1"/>
  <c r="D14" i="1" s="1"/>
  <c r="F15" i="1"/>
  <c r="F14" i="1" s="1"/>
  <c r="E15" i="1"/>
  <c r="E14" i="1" s="1"/>
  <c r="F13" i="1"/>
  <c r="D13" i="1"/>
  <c r="D11" i="1" s="1"/>
  <c r="F12" i="1"/>
  <c r="F11" i="1" s="1"/>
  <c r="E11" i="1"/>
  <c r="E10" i="1"/>
  <c r="F38" i="1" l="1"/>
  <c r="D38" i="1"/>
  <c r="D10" i="1"/>
  <c r="E38" i="1"/>
  <c r="F10" i="1"/>
</calcChain>
</file>

<file path=xl/sharedStrings.xml><?xml version="1.0" encoding="utf-8"?>
<sst xmlns="http://schemas.openxmlformats.org/spreadsheetml/2006/main" count="41" uniqueCount="25">
  <si>
    <t>"Приложение № 12</t>
  </si>
  <si>
    <t>к Решению Совета депутатов ЗАТО г. Североморск</t>
  </si>
  <si>
    <t>от 25.12.2018 № 453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</si>
  <si>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 на 2019 год и плановый период 2020 и  2021 годов</t>
  </si>
  <si>
    <t>рублей</t>
  </si>
  <si>
    <t>Наименование</t>
  </si>
  <si>
    <t>Код ведомства</t>
  </si>
  <si>
    <t xml:space="preserve">Сумма </t>
  </si>
  <si>
    <t>2019 год</t>
  </si>
  <si>
    <t>2020 год</t>
  </si>
  <si>
    <t>2021 год</t>
  </si>
  <si>
    <t xml:space="preserve">Детский сад  в ЗАТО г. Североморск 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</si>
  <si>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</si>
  <si>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</si>
  <si>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</si>
  <si>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Общеобразовательная средняя школа на 1200 мест в ЗАТО г. Североморск Мурманской области</t>
  </si>
  <si>
    <t>Детский сад  в ЗАТО г. Североморск (ПСД)</t>
  </si>
  <si>
    <t xml:space="preserve">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</t>
  </si>
  <si>
    <t xml:space="preserve">Расширение кладбища </t>
  </si>
  <si>
    <t>за счет собственных средств</t>
  </si>
  <si>
    <t xml:space="preserve">Строительство кладбища </t>
  </si>
  <si>
    <t>Строительство котельной установки для нужд отопления и горячего водоснабжения (ПСД)</t>
  </si>
  <si>
    <t>Реконструкция трапов, лестниц, расположенных в пгт.Сафоново (ПСД)</t>
  </si>
  <si>
    <t>ВСЕГО</t>
  </si>
  <si>
    <t>_____________________ 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</si>
</sst>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1">
    <xf numFmtId="0" fontId="0" fillId="0" borderId="0"/>
    <xf numFmtId="165" fontId="1" fillId="0" borderId="0" applyFont="0" applyFill="0" applyBorder="0" applyAlignment="0" applyProtection="0"/>
    <xf numFmtId="4" fontId="7" fillId="2" borderId="5">
      <alignment horizontal="right" vertical="top" shrinkToFit="1"/>
    </xf>
    <xf numFmtId="4" fontId="7" fillId="3" borderId="6">
      <alignment horizontal="right" vertical="top" shrinkToFit="1"/>
    </xf>
    <xf numFmtId="4" fontId="7" fillId="4" borderId="6">
      <alignment horizontal="right" vertical="top" shrinkToFit="1"/>
    </xf>
    <xf numFmtId="49" fontId="8" fillId="0" borderId="5">
      <alignment horizontal="center" vertical="top" shrinkToFit="1"/>
    </xf>
    <xf numFmtId="0" fontId="9" fillId="0" borderId="5">
      <alignment vertical="top" wrapText="1"/>
    </xf>
    <xf numFmtId="49" fontId="8" fillId="0" borderId="5">
      <alignment horizontal="center" vertical="top" shrinkToFit="1"/>
    </xf>
    <xf numFmtId="4" fontId="7" fillId="3" borderId="5">
      <alignment horizontal="right" vertical="top" shrinkToFit="1"/>
    </xf>
    <xf numFmtId="4" fontId="9" fillId="3" borderId="6">
      <alignment horizontal="right" vertical="top" shrinkToFit="1"/>
    </xf>
    <xf numFmtId="0" fontId="10" fillId="0" borderId="5">
      <alignment horizontal="left" vertical="top" wrapText="1"/>
    </xf>
    <xf numFmtId="0" fontId="9" fillId="0" borderId="5">
      <alignment vertical="top" wrapText="1"/>
    </xf>
    <xf numFmtId="4" fontId="7" fillId="4" borderId="5">
      <alignment horizontal="right" vertical="top" shrinkToFit="1"/>
    </xf>
    <xf numFmtId="49" fontId="11" fillId="0" borderId="7">
      <alignment horizontal="center"/>
    </xf>
    <xf numFmtId="4" fontId="7" fillId="4" borderId="5">
      <alignment horizontal="right" vertical="top" shrinkToFit="1"/>
    </xf>
    <xf numFmtId="0" fontId="12" fillId="0" borderId="0"/>
    <xf numFmtId="0" fontId="12" fillId="5" borderId="0"/>
    <xf numFmtId="0" fontId="3" fillId="0" borderId="0">
      <alignment vertical="top" wrapText="1"/>
    </xf>
    <xf numFmtId="0" fontId="3" fillId="0" borderId="0">
      <alignment vertical="top" wrapText="1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Fill="1"/>
    <xf numFmtId="164" fontId="4" fillId="0" borderId="0" xfId="0" applyNumberFormat="1" applyFont="1" applyBorder="1" applyAlignment="1">
      <alignment wrapText="1"/>
    </xf>
    <xf numFmtId="164" fontId="4" fillId="0" borderId="0" xfId="0" applyNumberFormat="1" applyFont="1" applyBorder="1" applyAlignment="1">
      <alignment horizontal="right" wrapText="1"/>
    </xf>
    <xf numFmtId="0" fontId="4" fillId="0" borderId="0" xfId="0" applyFont="1"/>
    <xf numFmtId="164" fontId="4" fillId="0" borderId="0" xfId="0" applyNumberFormat="1" applyFont="1" applyFill="1" applyBorder="1" applyAlignment="1">
      <alignment horizontal="right" wrapText="1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center"/>
    </xf>
    <xf numFmtId="165" fontId="0" fillId="0" borderId="0" xfId="0" applyNumberFormat="1" applyFill="1"/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4" fillId="0" borderId="2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2" xfId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4" xfId="0" applyFont="1" applyFill="1" applyBorder="1"/>
    <xf numFmtId="0" fontId="6" fillId="0" borderId="0" xfId="0" applyFont="1" applyFill="1"/>
    <xf numFmtId="4" fontId="7" fillId="0" borderId="0" xfId="2" applyNumberFormat="1" applyFill="1" applyBorder="1" applyProtection="1">
      <alignment horizontal="right" vertical="top" shrinkToFit="1"/>
    </xf>
    <xf numFmtId="165" fontId="2" fillId="0" borderId="0" xfId="0" applyNumberFormat="1" applyFont="1" applyFill="1"/>
    <xf numFmtId="43" fontId="2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wrapText="1"/>
    </xf>
  </cellXfs>
  <cellStyles count="21">
    <cellStyle name="xl29" xfId="3"/>
    <cellStyle name="xl30" xfId="4"/>
    <cellStyle name="xl31" xfId="5"/>
    <cellStyle name="xl33 2" xfId="6"/>
    <cellStyle name="xl34 2" xfId="7"/>
    <cellStyle name="xl35" xfId="8"/>
    <cellStyle name="xl36" xfId="2"/>
    <cellStyle name="xl37 2" xfId="9"/>
    <cellStyle name="xl39" xfId="10"/>
    <cellStyle name="xl40" xfId="11"/>
    <cellStyle name="xl41" xfId="12"/>
    <cellStyle name="xl45" xfId="13"/>
    <cellStyle name="xl64" xfId="14"/>
    <cellStyle name="Обычный" xfId="0" builtinId="0"/>
    <cellStyle name="Обычный 2" xfId="15"/>
    <cellStyle name="Обычный 3" xfId="16"/>
    <cellStyle name="Обычный 4" xfId="17"/>
    <cellStyle name="Обычный 4 2" xfId="18"/>
    <cellStyle name="Финансовый" xfId="1" builtinId="3"/>
    <cellStyle name="Финансовый 2" xfId="19"/>
    <cellStyle name="Финансовый 3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75;&#1072;&#1088;&#1082;&#1086;&#1074;&#1072;/Documents/&#1059;&#1090;&#1086;&#1095;&#1085;&#1077;&#1085;&#1080;&#1103;%202019/&#1059;&#1090;&#1086;&#1095;&#1085;&#1077;&#1085;&#1080;&#1077;%206/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55">
          <cell r="J555">
            <v>16329745</v>
          </cell>
        </row>
        <row r="556">
          <cell r="J556">
            <v>0</v>
          </cell>
        </row>
      </sheetData>
      <sheetData sheetId="11">
        <row r="450">
          <cell r="F450">
            <v>10300000</v>
          </cell>
        </row>
      </sheetData>
      <sheetData sheetId="12">
        <row r="1217">
          <cell r="K1217">
            <v>11391293.77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workbookViewId="0">
      <selection activeCell="J17" sqref="J17"/>
    </sheetView>
  </sheetViews>
  <sheetFormatPr defaultRowHeight="15" x14ac:dyDescent="0.25"/>
  <cols>
    <col min="1" max="1" width="9.140625" style="6"/>
    <col min="2" max="2" width="65.5703125" style="6" customWidth="1"/>
    <col min="3" max="3" width="10" style="6" customWidth="1"/>
    <col min="4" max="4" width="15.5703125" style="6" customWidth="1"/>
    <col min="5" max="5" width="18" style="6" customWidth="1"/>
    <col min="6" max="6" width="16.7109375" style="6" customWidth="1"/>
    <col min="7" max="7" width="9.140625" style="1"/>
    <col min="8" max="8" width="27.140625" style="1" customWidth="1"/>
    <col min="9" max="16384" width="9.140625" style="1"/>
  </cols>
  <sheetData>
    <row r="1" spans="1:10" s="4" customFormat="1" ht="15" customHeight="1" x14ac:dyDescent="0.2">
      <c r="A1" s="28" t="s">
        <v>0</v>
      </c>
      <c r="B1" s="28"/>
      <c r="C1" s="28"/>
      <c r="D1" s="28"/>
      <c r="E1" s="28"/>
      <c r="F1" s="28"/>
      <c r="G1" s="2"/>
      <c r="H1" s="2"/>
      <c r="I1" s="2"/>
      <c r="J1" s="3"/>
    </row>
    <row r="2" spans="1:10" s="4" customFormat="1" ht="15" customHeight="1" x14ac:dyDescent="0.2">
      <c r="A2" s="28" t="s">
        <v>1</v>
      </c>
      <c r="B2" s="28"/>
      <c r="C2" s="28"/>
      <c r="D2" s="28"/>
      <c r="E2" s="28"/>
      <c r="F2" s="28"/>
      <c r="G2" s="2"/>
      <c r="H2" s="2"/>
      <c r="I2" s="2"/>
      <c r="J2" s="3"/>
    </row>
    <row r="3" spans="1:10" s="4" customFormat="1" ht="15" customHeight="1" x14ac:dyDescent="0.2">
      <c r="A3" s="28" t="s">
        <v>2</v>
      </c>
      <c r="B3" s="28"/>
      <c r="C3" s="28"/>
      <c r="D3" s="28"/>
      <c r="E3" s="28"/>
      <c r="F3" s="28"/>
      <c r="G3" s="2"/>
      <c r="H3" s="2"/>
      <c r="I3" s="2"/>
      <c r="J3" s="3"/>
    </row>
    <row r="4" spans="1:10" x14ac:dyDescent="0.25">
      <c r="A4" s="5"/>
      <c r="B4" s="5"/>
      <c r="C4" s="5"/>
      <c r="D4" s="5"/>
    </row>
    <row r="5" spans="1:10" ht="87.75" customHeight="1" x14ac:dyDescent="0.25">
      <c r="B5" s="22" t="s">
        <v>3</v>
      </c>
      <c r="C5" s="22"/>
      <c r="D5" s="22"/>
      <c r="E5" s="22"/>
      <c r="F5" s="22"/>
    </row>
    <row r="7" spans="1:10" x14ac:dyDescent="0.25">
      <c r="F7" s="6" t="s">
        <v>4</v>
      </c>
    </row>
    <row r="8" spans="1:10" x14ac:dyDescent="0.25">
      <c r="B8" s="23" t="s">
        <v>5</v>
      </c>
      <c r="C8" s="25" t="s">
        <v>6</v>
      </c>
      <c r="D8" s="27" t="s">
        <v>7</v>
      </c>
      <c r="E8" s="27"/>
      <c r="F8" s="27"/>
    </row>
    <row r="9" spans="1:10" ht="27" customHeight="1" x14ac:dyDescent="0.25">
      <c r="B9" s="24"/>
      <c r="C9" s="26"/>
      <c r="D9" s="7" t="s">
        <v>8</v>
      </c>
      <c r="E9" s="7" t="s">
        <v>9</v>
      </c>
      <c r="F9" s="7" t="s">
        <v>10</v>
      </c>
      <c r="H9" s="8"/>
    </row>
    <row r="10" spans="1:10" x14ac:dyDescent="0.25">
      <c r="B10" s="9" t="s">
        <v>11</v>
      </c>
      <c r="C10" s="10"/>
      <c r="D10" s="11">
        <f>SUM(D11:D11)</f>
        <v>103124516.17</v>
      </c>
      <c r="E10" s="11">
        <f>SUM(E11:E11)</f>
        <v>0</v>
      </c>
      <c r="F10" s="11">
        <f>SUM(F11:F11)</f>
        <v>0</v>
      </c>
    </row>
    <row r="11" spans="1:10" ht="25.5" x14ac:dyDescent="0.25">
      <c r="B11" s="9" t="s">
        <v>12</v>
      </c>
      <c r="C11" s="10">
        <v>731</v>
      </c>
      <c r="D11" s="11">
        <f>SUM(D12:D13)</f>
        <v>103124516.17</v>
      </c>
      <c r="E11" s="11">
        <f>SUM(E12:E13)</f>
        <v>0</v>
      </c>
      <c r="F11" s="11">
        <f>SUM(F12:F13)</f>
        <v>0</v>
      </c>
    </row>
    <row r="12" spans="1:10" x14ac:dyDescent="0.25">
      <c r="B12" s="9" t="s">
        <v>13</v>
      </c>
      <c r="C12" s="10"/>
      <c r="D12" s="11">
        <v>73362400</v>
      </c>
      <c r="E12" s="11"/>
      <c r="F12" s="11">
        <f>'[1]9.1 ведомства'!I1002</f>
        <v>0</v>
      </c>
    </row>
    <row r="13" spans="1:10" x14ac:dyDescent="0.25">
      <c r="B13" s="12" t="s">
        <v>14</v>
      </c>
      <c r="C13" s="10"/>
      <c r="D13" s="11">
        <f>39275991.04-9513956.37+81.5</f>
        <v>29762116.170000002</v>
      </c>
      <c r="E13" s="11"/>
      <c r="F13" s="11">
        <f>'[1]9.1 ведомства'!I1009</f>
        <v>0</v>
      </c>
    </row>
    <row r="14" spans="1:10" ht="25.5" x14ac:dyDescent="0.25">
      <c r="B14" s="9" t="s">
        <v>15</v>
      </c>
      <c r="C14" s="10"/>
      <c r="D14" s="11">
        <f>D15</f>
        <v>390030623.73000002</v>
      </c>
      <c r="E14" s="11">
        <f>E15</f>
        <v>777625786.26999998</v>
      </c>
      <c r="F14" s="11">
        <f>F15</f>
        <v>0</v>
      </c>
    </row>
    <row r="15" spans="1:10" ht="25.5" x14ac:dyDescent="0.25">
      <c r="B15" s="9" t="s">
        <v>12</v>
      </c>
      <c r="C15" s="10">
        <v>731</v>
      </c>
      <c r="D15" s="11">
        <f>SUM(D16:D17)</f>
        <v>390030623.73000002</v>
      </c>
      <c r="E15" s="11">
        <f>SUM(E16:E17)</f>
        <v>777625786.26999998</v>
      </c>
      <c r="F15" s="11">
        <f>SUM(F16:F17)</f>
        <v>0</v>
      </c>
    </row>
    <row r="16" spans="1:10" x14ac:dyDescent="0.25">
      <c r="B16" s="9" t="s">
        <v>13</v>
      </c>
      <c r="C16" s="10"/>
      <c r="D16" s="11">
        <f>73552500+269650100</f>
        <v>343202600</v>
      </c>
      <c r="E16" s="11">
        <v>591265800</v>
      </c>
      <c r="F16" s="11"/>
    </row>
    <row r="17" spans="2:6" x14ac:dyDescent="0.25">
      <c r="B17" s="12" t="s">
        <v>14</v>
      </c>
      <c r="C17" s="10"/>
      <c r="D17" s="11">
        <v>46828023.729999997</v>
      </c>
      <c r="E17" s="11">
        <f>89486710.64+96873275.63</f>
        <v>186359986.26999998</v>
      </c>
      <c r="F17" s="11"/>
    </row>
    <row r="18" spans="2:6" x14ac:dyDescent="0.25">
      <c r="B18" s="9" t="s">
        <v>16</v>
      </c>
      <c r="C18" s="13"/>
      <c r="D18" s="14">
        <f>D19</f>
        <v>5500000.0000000019</v>
      </c>
      <c r="E18" s="14">
        <f>E19</f>
        <v>143563700</v>
      </c>
      <c r="F18" s="14">
        <f>F19</f>
        <v>146292300</v>
      </c>
    </row>
    <row r="19" spans="2:6" ht="25.5" x14ac:dyDescent="0.25">
      <c r="B19" s="9" t="s">
        <v>12</v>
      </c>
      <c r="C19" s="13">
        <v>731</v>
      </c>
      <c r="D19" s="14">
        <f>SUM(D20:D21)</f>
        <v>5500000.0000000019</v>
      </c>
      <c r="E19" s="14">
        <f>SUM(E20:E21)</f>
        <v>143563700</v>
      </c>
      <c r="F19" s="14">
        <f>SUM(F20:F21)</f>
        <v>146292300</v>
      </c>
    </row>
    <row r="20" spans="2:6" x14ac:dyDescent="0.25">
      <c r="B20" s="9" t="s">
        <v>13</v>
      </c>
      <c r="C20" s="13"/>
      <c r="D20" s="14">
        <v>0</v>
      </c>
      <c r="E20" s="14">
        <v>112753100</v>
      </c>
      <c r="F20" s="14">
        <v>112477800</v>
      </c>
    </row>
    <row r="21" spans="2:6" x14ac:dyDescent="0.25">
      <c r="B21" s="12" t="s">
        <v>14</v>
      </c>
      <c r="C21" s="13"/>
      <c r="D21" s="14">
        <f>12000000+4713956.37+28043.63-11242000</f>
        <v>5500000.0000000019</v>
      </c>
      <c r="E21" s="14">
        <v>30810600</v>
      </c>
      <c r="F21" s="14">
        <v>33814500</v>
      </c>
    </row>
    <row r="22" spans="2:6" ht="38.25" x14ac:dyDescent="0.25">
      <c r="B22" s="12" t="s">
        <v>17</v>
      </c>
      <c r="C22" s="13"/>
      <c r="D22" s="14">
        <f>D23</f>
        <v>16766990</v>
      </c>
      <c r="E22" s="14">
        <f t="shared" ref="E22:F22" si="0">E23</f>
        <v>0</v>
      </c>
      <c r="F22" s="14">
        <f t="shared" si="0"/>
        <v>0</v>
      </c>
    </row>
    <row r="23" spans="2:6" ht="25.5" x14ac:dyDescent="0.25">
      <c r="B23" s="9" t="s">
        <v>12</v>
      </c>
      <c r="C23" s="13">
        <v>731</v>
      </c>
      <c r="D23" s="14">
        <f>D24+D25</f>
        <v>16766990</v>
      </c>
      <c r="E23" s="14">
        <f t="shared" ref="E23:F23" si="1">E24+E25</f>
        <v>0</v>
      </c>
      <c r="F23" s="14">
        <f t="shared" si="1"/>
        <v>0</v>
      </c>
    </row>
    <row r="24" spans="2:6" x14ac:dyDescent="0.25">
      <c r="B24" s="9" t="s">
        <v>13</v>
      </c>
      <c r="C24" s="13"/>
      <c r="D24" s="14">
        <v>15928640.5</v>
      </c>
      <c r="E24" s="14"/>
      <c r="F24" s="14"/>
    </row>
    <row r="25" spans="2:6" x14ac:dyDescent="0.25">
      <c r="B25" s="12" t="s">
        <v>14</v>
      </c>
      <c r="C25" s="13"/>
      <c r="D25" s="14">
        <v>838349.5</v>
      </c>
      <c r="E25" s="14"/>
      <c r="F25" s="14"/>
    </row>
    <row r="26" spans="2:6" x14ac:dyDescent="0.25">
      <c r="B26" s="12" t="s">
        <v>18</v>
      </c>
      <c r="C26" s="13"/>
      <c r="D26" s="14">
        <f t="shared" ref="D26:F36" si="2">D27</f>
        <v>16329745</v>
      </c>
      <c r="E26" s="14">
        <f t="shared" si="2"/>
        <v>0</v>
      </c>
      <c r="F26" s="14">
        <f t="shared" si="2"/>
        <v>0</v>
      </c>
    </row>
    <row r="27" spans="2:6" ht="25.5" x14ac:dyDescent="0.25">
      <c r="B27" s="9" t="s">
        <v>12</v>
      </c>
      <c r="C27" s="13">
        <v>731</v>
      </c>
      <c r="D27" s="14">
        <f t="shared" si="2"/>
        <v>16329745</v>
      </c>
      <c r="E27" s="14">
        <f t="shared" si="2"/>
        <v>0</v>
      </c>
      <c r="F27" s="14">
        <f t="shared" si="2"/>
        <v>0</v>
      </c>
    </row>
    <row r="28" spans="2:6" x14ac:dyDescent="0.25">
      <c r="B28" s="12" t="s">
        <v>19</v>
      </c>
      <c r="C28" s="13"/>
      <c r="D28" s="14">
        <f>'[1]8. разд '!J555</f>
        <v>16329745</v>
      </c>
      <c r="E28" s="14"/>
      <c r="F28" s="14">
        <f>'[1]9.1 ведомства'!I949</f>
        <v>0</v>
      </c>
    </row>
    <row r="29" spans="2:6" x14ac:dyDescent="0.25">
      <c r="B29" s="12" t="s">
        <v>20</v>
      </c>
      <c r="C29" s="13"/>
      <c r="D29" s="14">
        <f t="shared" si="2"/>
        <v>0</v>
      </c>
      <c r="E29" s="14">
        <f t="shared" si="2"/>
        <v>10300000</v>
      </c>
      <c r="F29" s="14">
        <f t="shared" si="2"/>
        <v>0</v>
      </c>
    </row>
    <row r="30" spans="2:6" ht="25.5" x14ac:dyDescent="0.25">
      <c r="B30" s="9" t="s">
        <v>12</v>
      </c>
      <c r="C30" s="13">
        <v>731</v>
      </c>
      <c r="D30" s="14">
        <f t="shared" si="2"/>
        <v>0</v>
      </c>
      <c r="E30" s="14">
        <f t="shared" si="2"/>
        <v>10300000</v>
      </c>
      <c r="F30" s="14">
        <f t="shared" si="2"/>
        <v>0</v>
      </c>
    </row>
    <row r="31" spans="2:6" x14ac:dyDescent="0.25">
      <c r="B31" s="12" t="s">
        <v>19</v>
      </c>
      <c r="C31" s="13"/>
      <c r="D31" s="14">
        <f>'[1]8. разд '!J556</f>
        <v>0</v>
      </c>
      <c r="E31" s="14">
        <f>'[1]8.1 разд '!F450</f>
        <v>10300000</v>
      </c>
      <c r="F31" s="14">
        <v>0</v>
      </c>
    </row>
    <row r="32" spans="2:6" ht="25.5" x14ac:dyDescent="0.25">
      <c r="B32" s="12" t="s">
        <v>21</v>
      </c>
      <c r="C32" s="13"/>
      <c r="D32" s="14">
        <f t="shared" si="2"/>
        <v>11391293.77</v>
      </c>
      <c r="E32" s="14">
        <f t="shared" si="2"/>
        <v>0</v>
      </c>
      <c r="F32" s="14">
        <f t="shared" si="2"/>
        <v>0</v>
      </c>
    </row>
    <row r="33" spans="1:6" ht="25.5" x14ac:dyDescent="0.25">
      <c r="B33" s="9" t="s">
        <v>12</v>
      </c>
      <c r="C33" s="13">
        <v>731</v>
      </c>
      <c r="D33" s="14">
        <f t="shared" si="2"/>
        <v>11391293.77</v>
      </c>
      <c r="E33" s="14">
        <f t="shared" si="2"/>
        <v>0</v>
      </c>
      <c r="F33" s="14">
        <f t="shared" si="2"/>
        <v>0</v>
      </c>
    </row>
    <row r="34" spans="1:6" x14ac:dyDescent="0.25">
      <c r="B34" s="12" t="s">
        <v>19</v>
      </c>
      <c r="C34" s="13"/>
      <c r="D34" s="14">
        <f>'[1]9.ведомства'!K1217</f>
        <v>11391293.77</v>
      </c>
      <c r="E34" s="14"/>
      <c r="F34" s="14"/>
    </row>
    <row r="35" spans="1:6" x14ac:dyDescent="0.25">
      <c r="B35" s="12" t="s">
        <v>22</v>
      </c>
      <c r="C35" s="13"/>
      <c r="D35" s="14">
        <f t="shared" si="2"/>
        <v>157640.04</v>
      </c>
      <c r="E35" s="14">
        <f t="shared" si="2"/>
        <v>0</v>
      </c>
      <c r="F35" s="14">
        <f t="shared" si="2"/>
        <v>0</v>
      </c>
    </row>
    <row r="36" spans="1:6" ht="25.5" x14ac:dyDescent="0.25">
      <c r="B36" s="9" t="s">
        <v>12</v>
      </c>
      <c r="C36" s="13">
        <v>731</v>
      </c>
      <c r="D36" s="14">
        <f t="shared" si="2"/>
        <v>157640.04</v>
      </c>
      <c r="E36" s="14">
        <f t="shared" si="2"/>
        <v>0</v>
      </c>
      <c r="F36" s="14">
        <f t="shared" si="2"/>
        <v>0</v>
      </c>
    </row>
    <row r="37" spans="1:6" x14ac:dyDescent="0.25">
      <c r="B37" s="12" t="s">
        <v>19</v>
      </c>
      <c r="C37" s="13"/>
      <c r="D37" s="11">
        <f>24000+74400+59240.04</f>
        <v>157640.04</v>
      </c>
      <c r="E37" s="14"/>
      <c r="F37" s="14"/>
    </row>
    <row r="38" spans="1:6" s="18" customFormat="1" x14ac:dyDescent="0.25">
      <c r="A38" s="15"/>
      <c r="B38" s="16" t="s">
        <v>23</v>
      </c>
      <c r="C38" s="17"/>
      <c r="D38" s="11">
        <f>D11+D15+D19+D27+D23+D30+D33+D36</f>
        <v>543300808.71000004</v>
      </c>
      <c r="E38" s="11">
        <f t="shared" ref="E38:F38" si="3">E11+E15+E19+E27+E23+E30+E33+E36</f>
        <v>931489486.26999998</v>
      </c>
      <c r="F38" s="11">
        <f t="shared" si="3"/>
        <v>146292300</v>
      </c>
    </row>
    <row r="40" spans="1:6" x14ac:dyDescent="0.25">
      <c r="B40" s="6" t="s">
        <v>24</v>
      </c>
      <c r="D40" s="19"/>
    </row>
    <row r="42" spans="1:6" x14ac:dyDescent="0.25">
      <c r="D42" s="20"/>
    </row>
    <row r="43" spans="1:6" x14ac:dyDescent="0.25">
      <c r="D43" s="21"/>
    </row>
    <row r="44" spans="1:6" x14ac:dyDescent="0.25">
      <c r="D44" s="21"/>
    </row>
    <row r="46" spans="1:6" x14ac:dyDescent="0.25">
      <c r="E46" s="21"/>
    </row>
  </sheetData>
  <sheetProtection password="D646" sheet="1" objects="1" scenarios="1"/>
  <mergeCells count="7">
    <mergeCell ref="B5:F5"/>
    <mergeCell ref="B8:B9"/>
    <mergeCell ref="C8:C9"/>
    <mergeCell ref="D8:F8"/>
    <mergeCell ref="A1:F1"/>
    <mergeCell ref="A2:F2"/>
    <mergeCell ref="A3:F3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 капстрой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2019-07-21T10:11:30Z</dcterms:created>
  <dcterms:modified xsi:type="dcterms:W3CDTF">2019-10-18T12:40:43Z</dcterms:modified>
</cp:coreProperties>
</file>