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31635" windowHeight="16170"/>
  </bookViews>
  <sheets>
    <sheet name="5. источники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16" i="1" l="1"/>
  <c r="D25" i="1" s="1"/>
  <c r="D24" i="1" s="1"/>
  <c r="D23" i="1" s="1"/>
  <c r="D22" i="1" s="1"/>
  <c r="C16" i="1"/>
  <c r="C15" i="1" s="1"/>
  <c r="C14" i="1" s="1"/>
  <c r="E13" i="1"/>
  <c r="E12" i="1" s="1"/>
  <c r="D13" i="1"/>
  <c r="C13" i="1"/>
  <c r="C12" i="1" s="1"/>
  <c r="D12" i="1"/>
  <c r="D11" i="1"/>
  <c r="D21" i="1" s="1"/>
  <c r="D20" i="1" s="1"/>
  <c r="D19" i="1" s="1"/>
  <c r="D18" i="1" s="1"/>
  <c r="C11" i="1"/>
  <c r="D10" i="1" l="1"/>
  <c r="D9" i="1" s="1"/>
  <c r="C25" i="1"/>
  <c r="C24" i="1" s="1"/>
  <c r="C23" i="1" s="1"/>
  <c r="C22" i="1" s="1"/>
  <c r="E11" i="1"/>
  <c r="E10" i="1" s="1"/>
  <c r="E9" i="1" s="1"/>
  <c r="D15" i="1"/>
  <c r="D14" i="1" s="1"/>
  <c r="E16" i="1"/>
  <c r="E15" i="1" s="1"/>
  <c r="E14" i="1" s="1"/>
  <c r="D17" i="1"/>
  <c r="C10" i="1"/>
  <c r="C9" i="1" s="1"/>
  <c r="C21" i="1"/>
  <c r="C20" i="1" s="1"/>
  <c r="C19" i="1" s="1"/>
  <c r="C18" i="1" s="1"/>
  <c r="E25" i="1" l="1"/>
  <c r="E24" i="1" s="1"/>
  <c r="E23" i="1" s="1"/>
  <c r="E22" i="1" s="1"/>
  <c r="E21" i="1"/>
  <c r="E20" i="1" s="1"/>
  <c r="E19" i="1" s="1"/>
  <c r="E18" i="1" s="1"/>
  <c r="E17" i="1" s="1"/>
  <c r="E26" i="1" s="1"/>
  <c r="C17" i="1"/>
  <c r="C26" i="1" s="1"/>
  <c r="D26" i="1"/>
</calcChain>
</file>

<file path=xl/sharedStrings.xml><?xml version="1.0" encoding="utf-8"?>
<sst xmlns="http://schemas.openxmlformats.org/spreadsheetml/2006/main" count="45" uniqueCount="44">
  <si>
    <t xml:space="preserve">Источники финансирования дефицита бюджета ЗАТО г. Североморск на 2019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</si>
  <si>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</si>
  <si>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</si>
  <si>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</si>
  <si>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</si>
  <si>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</si>
  <si>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</si>
  <si>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</si>
  <si>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</si>
  <si>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</si>
  <si>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</si>
  <si>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</si>
  <si>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</si>
  <si>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</si>
  <si>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</si>
  <si>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</si>
  <si>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</si>
  <si>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</si>
  <si>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</si>
  <si>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</si>
  <si>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</si>
  <si>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</si>
  <si>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</si>
  <si>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</si>
  <si>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</si>
  <si>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</si>
  <si>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</si>
  <si>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</si>
  <si>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</si>
  <si>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</si>
  <si>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</si>
  <si>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</si>
  <si>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</si>
  <si>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</si>
  <si>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</si>
  <si>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</si>
  <si>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</si>
  <si>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</si>
  <si>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</si>
  <si>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</si>
  <si>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</si>
  <si>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</si>
  <si>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</si>
  <si>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 xml:space="preserve">Приложение № 5
к Решению Совета депутатов ЗАТО г. Североморск		_x000D_
		от  25.12.2018 № 453_x000D_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</si>
</sst>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4" fontId="1" fillId="0" borderId="0" applyFont="0" applyFill="0" applyBorder="0" applyAlignment="0" applyProtection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9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10" fillId="0" borderId="6">
      <alignment horizontal="center"/>
    </xf>
    <xf numFmtId="4" fontId="6" fillId="4" borderId="5">
      <alignment horizontal="right" vertical="top" shrinkToFit="1"/>
    </xf>
    <xf numFmtId="0" fontId="11" fillId="0" borderId="0"/>
    <xf numFmtId="0" fontId="11" fillId="5" borderId="0"/>
    <xf numFmtId="0" fontId="12" fillId="0" borderId="0">
      <alignment vertical="top" wrapText="1"/>
    </xf>
    <xf numFmtId="0" fontId="12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164" fontId="2" fillId="0" borderId="0" xfId="1" applyFont="1" applyAlignment="1">
      <alignment horizontal="center"/>
    </xf>
    <xf numFmtId="0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164" fontId="2" fillId="0" borderId="1" xfId="1" applyFont="1" applyBorder="1" applyAlignment="1"/>
    <xf numFmtId="164" fontId="2" fillId="0" borderId="1" xfId="1" applyFont="1" applyBorder="1" applyAlignment="1">
      <alignment horizontal="center"/>
    </xf>
    <xf numFmtId="0" fontId="4" fillId="0" borderId="0" xfId="0" applyFont="1"/>
    <xf numFmtId="164" fontId="2" fillId="0" borderId="1" xfId="1" applyFont="1" applyBorder="1"/>
    <xf numFmtId="164" fontId="2" fillId="0" borderId="1" xfId="1" applyFont="1" applyBorder="1" applyAlignment="1">
      <alignment horizontal="right"/>
    </xf>
    <xf numFmtId="164" fontId="2" fillId="0" borderId="0" xfId="1" applyFont="1"/>
    <xf numFmtId="164" fontId="2" fillId="0" borderId="0" xfId="1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</cellXfs>
  <cellStyles count="21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90;&#1086;&#1095;&#1085;&#1077;&#1085;&#1080;&#1103;%202019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8">
          <cell r="C118">
            <v>3225088159.6199999</v>
          </cell>
          <cell r="D118">
            <v>12121784</v>
          </cell>
          <cell r="E118">
            <v>3237209943.6199999</v>
          </cell>
        </row>
      </sheetData>
      <sheetData sheetId="4"/>
      <sheetData sheetId="5"/>
      <sheetData sheetId="6"/>
      <sheetData sheetId="7">
        <row r="17">
          <cell r="B17">
            <v>349100000</v>
          </cell>
          <cell r="C17">
            <v>0</v>
          </cell>
        </row>
        <row r="18">
          <cell r="B18">
            <v>250000000</v>
          </cell>
          <cell r="D18">
            <v>250000000</v>
          </cell>
        </row>
        <row r="21">
          <cell r="B21">
            <v>30800000</v>
          </cell>
        </row>
      </sheetData>
      <sheetData sheetId="8"/>
      <sheetData sheetId="9"/>
      <sheetData sheetId="10">
        <row r="1170">
          <cell r="F1170">
            <v>3311486532.5899997</v>
          </cell>
          <cell r="H1170">
            <v>12121784.000000002</v>
          </cell>
          <cell r="J1170">
            <v>3323608316.5900002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workbookViewId="0">
      <selection activeCell="A37" sqref="A37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7" hidden="1" customWidth="1"/>
    <col min="4" max="4" width="15.42578125" style="3" hidden="1" customWidth="1"/>
    <col min="5" max="5" width="17.140625" style="9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ht="51" customHeight="1" x14ac:dyDescent="0.2">
      <c r="A1" s="19" t="s">
        <v>43</v>
      </c>
      <c r="B1" s="19"/>
      <c r="C1" s="19"/>
      <c r="D1" s="19"/>
      <c r="E1" s="19"/>
    </row>
    <row r="3" spans="1:5" s="7" customFormat="1" x14ac:dyDescent="0.2">
      <c r="A3" s="4"/>
      <c r="B3" s="5"/>
      <c r="C3" s="6"/>
      <c r="E3" s="8"/>
    </row>
    <row r="4" spans="1:5" s="7" customFormat="1" ht="15" customHeight="1" x14ac:dyDescent="0.2">
      <c r="A4" s="20" t="s">
        <v>0</v>
      </c>
      <c r="B4" s="20"/>
      <c r="C4" s="20"/>
      <c r="D4" s="20"/>
      <c r="E4" s="20"/>
    </row>
    <row r="5" spans="1:5" s="7" customFormat="1" ht="15" customHeight="1" x14ac:dyDescent="0.2">
      <c r="A5" s="20"/>
      <c r="B5" s="20"/>
      <c r="C5" s="20"/>
      <c r="D5" s="20"/>
      <c r="E5" s="20"/>
    </row>
    <row r="6" spans="1:5" s="7" customFormat="1" x14ac:dyDescent="0.2">
      <c r="A6" s="4"/>
      <c r="B6" s="5"/>
      <c r="C6" s="6"/>
      <c r="E6" s="18" t="s">
        <v>1</v>
      </c>
    </row>
    <row r="7" spans="1:5" s="7" customFormat="1" ht="12.75" customHeight="1" x14ac:dyDescent="0.2">
      <c r="A7" s="21" t="s">
        <v>2</v>
      </c>
      <c r="B7" s="22" t="s">
        <v>3</v>
      </c>
      <c r="C7" s="24" t="s">
        <v>4</v>
      </c>
      <c r="D7" s="25" t="s">
        <v>5</v>
      </c>
      <c r="E7" s="26" t="s">
        <v>4</v>
      </c>
    </row>
    <row r="8" spans="1:5" s="7" customFormat="1" ht="36.75" customHeight="1" x14ac:dyDescent="0.2">
      <c r="A8" s="21"/>
      <c r="B8" s="23"/>
      <c r="C8" s="24"/>
      <c r="D8" s="25"/>
      <c r="E8" s="26" t="s">
        <v>6</v>
      </c>
    </row>
    <row r="9" spans="1:5" s="14" customFormat="1" x14ac:dyDescent="0.2">
      <c r="A9" s="10" t="s">
        <v>7</v>
      </c>
      <c r="B9" s="11" t="s">
        <v>8</v>
      </c>
      <c r="C9" s="12">
        <f>C10-C12</f>
        <v>99100000</v>
      </c>
      <c r="D9" s="12">
        <f>D10-D12</f>
        <v>0</v>
      </c>
      <c r="E9" s="13">
        <f>E10-E12</f>
        <v>99100000</v>
      </c>
    </row>
    <row r="10" spans="1:5" ht="25.5" x14ac:dyDescent="0.2">
      <c r="A10" s="10" t="s">
        <v>9</v>
      </c>
      <c r="B10" s="11" t="s">
        <v>10</v>
      </c>
      <c r="C10" s="12">
        <f>C11</f>
        <v>349100000</v>
      </c>
      <c r="D10" s="12">
        <f>D11</f>
        <v>0</v>
      </c>
      <c r="E10" s="13">
        <f>E11</f>
        <v>349100000</v>
      </c>
    </row>
    <row r="11" spans="1:5" ht="25.5" x14ac:dyDescent="0.2">
      <c r="A11" s="10" t="s">
        <v>11</v>
      </c>
      <c r="B11" s="11" t="s">
        <v>12</v>
      </c>
      <c r="C11" s="15">
        <f>'[1]6. прогр заимс'!B17</f>
        <v>349100000</v>
      </c>
      <c r="D11" s="15">
        <f>'[1]6. прогр заимс'!C17</f>
        <v>0</v>
      </c>
      <c r="E11" s="13">
        <f>SUM(C11:D11)</f>
        <v>349100000</v>
      </c>
    </row>
    <row r="12" spans="1:5" ht="25.5" x14ac:dyDescent="0.2">
      <c r="A12" s="10" t="s">
        <v>13</v>
      </c>
      <c r="B12" s="11" t="s">
        <v>14</v>
      </c>
      <c r="C12" s="12">
        <f>C13</f>
        <v>250000000</v>
      </c>
      <c r="D12" s="12">
        <f>D13</f>
        <v>0</v>
      </c>
      <c r="E12" s="13">
        <f>E13</f>
        <v>250000000</v>
      </c>
    </row>
    <row r="13" spans="1:5" ht="25.5" x14ac:dyDescent="0.2">
      <c r="A13" s="10" t="s">
        <v>15</v>
      </c>
      <c r="B13" s="11" t="s">
        <v>16</v>
      </c>
      <c r="C13" s="15">
        <f>'[1]6. прогр заимс'!B18</f>
        <v>250000000</v>
      </c>
      <c r="D13" s="15">
        <f>'[1]6. прогр заимс'!C18</f>
        <v>0</v>
      </c>
      <c r="E13" s="13">
        <f>'[1]6. прогр заимс'!D18</f>
        <v>250000000</v>
      </c>
    </row>
    <row r="14" spans="1:5" s="14" customFormat="1" ht="25.5" x14ac:dyDescent="0.2">
      <c r="A14" s="10" t="s">
        <v>17</v>
      </c>
      <c r="B14" s="11" t="s">
        <v>18</v>
      </c>
      <c r="C14" s="12" t="e">
        <f>#REF!-C15</f>
        <v>#REF!</v>
      </c>
      <c r="D14" s="12" t="e">
        <f>#REF!-D15</f>
        <v>#REF!</v>
      </c>
      <c r="E14" s="13">
        <f>-E15</f>
        <v>-30800000</v>
      </c>
    </row>
    <row r="15" spans="1:5" ht="38.25" x14ac:dyDescent="0.2">
      <c r="A15" s="10" t="s">
        <v>19</v>
      </c>
      <c r="B15" s="11" t="s">
        <v>20</v>
      </c>
      <c r="C15" s="12">
        <f>C16</f>
        <v>30800000</v>
      </c>
      <c r="D15" s="12">
        <f>D16</f>
        <v>0</v>
      </c>
      <c r="E15" s="13">
        <f>E16</f>
        <v>30800000</v>
      </c>
    </row>
    <row r="16" spans="1:5" ht="38.25" x14ac:dyDescent="0.2">
      <c r="A16" s="10" t="s">
        <v>21</v>
      </c>
      <c r="B16" s="11" t="s">
        <v>22</v>
      </c>
      <c r="C16" s="15">
        <f>'[1]6. прогр заимс'!B21</f>
        <v>30800000</v>
      </c>
      <c r="D16" s="15">
        <f>'[1]6. прогр заимс'!C21</f>
        <v>0</v>
      </c>
      <c r="E16" s="13">
        <f>SUM(C16:D16)</f>
        <v>30800000</v>
      </c>
    </row>
    <row r="17" spans="1:5" s="14" customFormat="1" x14ac:dyDescent="0.2">
      <c r="A17" s="10" t="s">
        <v>23</v>
      </c>
      <c r="B17" s="11" t="s">
        <v>24</v>
      </c>
      <c r="C17" s="12">
        <f>-(C18-C22)</f>
        <v>18098372.96999979</v>
      </c>
      <c r="D17" s="12" t="e">
        <f>-(D18-D22)</f>
        <v>#REF!</v>
      </c>
      <c r="E17" s="13">
        <f>-(E18-E22)</f>
        <v>18098372.970000267</v>
      </c>
    </row>
    <row r="18" spans="1:5" x14ac:dyDescent="0.2">
      <c r="A18" s="10" t="s">
        <v>25</v>
      </c>
      <c r="B18" s="11" t="s">
        <v>26</v>
      </c>
      <c r="C18" s="12">
        <f t="shared" ref="C18:E20" si="0">C19</f>
        <v>3574188159.6199999</v>
      </c>
      <c r="D18" s="12" t="e">
        <f t="shared" si="0"/>
        <v>#REF!</v>
      </c>
      <c r="E18" s="13">
        <f t="shared" si="0"/>
        <v>3586309943.6199999</v>
      </c>
    </row>
    <row r="19" spans="1:5" x14ac:dyDescent="0.2">
      <c r="A19" s="10" t="s">
        <v>27</v>
      </c>
      <c r="B19" s="11" t="s">
        <v>28</v>
      </c>
      <c r="C19" s="12">
        <f t="shared" si="0"/>
        <v>3574188159.6199999</v>
      </c>
      <c r="D19" s="12" t="e">
        <f t="shared" si="0"/>
        <v>#REF!</v>
      </c>
      <c r="E19" s="13">
        <f t="shared" si="0"/>
        <v>3586309943.6199999</v>
      </c>
    </row>
    <row r="20" spans="1:5" x14ac:dyDescent="0.2">
      <c r="A20" s="10" t="s">
        <v>29</v>
      </c>
      <c r="B20" s="11" t="s">
        <v>30</v>
      </c>
      <c r="C20" s="12">
        <f t="shared" si="0"/>
        <v>3574188159.6199999</v>
      </c>
      <c r="D20" s="12" t="e">
        <f t="shared" si="0"/>
        <v>#REF!</v>
      </c>
      <c r="E20" s="13">
        <f t="shared" si="0"/>
        <v>3586309943.6199999</v>
      </c>
    </row>
    <row r="21" spans="1:5" ht="25.5" x14ac:dyDescent="0.2">
      <c r="A21" s="10" t="s">
        <v>31</v>
      </c>
      <c r="B21" s="11" t="s">
        <v>32</v>
      </c>
      <c r="C21" s="12">
        <f>C11+'[1]4.доходы'!C118</f>
        <v>3574188159.6199999</v>
      </c>
      <c r="D21" s="15" t="e">
        <f>'[1]4.доходы'!D118+D11+#REF!</f>
        <v>#REF!</v>
      </c>
      <c r="E21" s="13">
        <f>'[1]4.доходы'!E118+'5. источники'!E11</f>
        <v>3586309943.6199999</v>
      </c>
    </row>
    <row r="22" spans="1:5" x14ac:dyDescent="0.2">
      <c r="A22" s="10" t="s">
        <v>33</v>
      </c>
      <c r="B22" s="11" t="s">
        <v>34</v>
      </c>
      <c r="C22" s="12">
        <f t="shared" ref="C22:E24" si="1">C23</f>
        <v>3592286532.5899997</v>
      </c>
      <c r="D22" s="12">
        <f t="shared" si="1"/>
        <v>12121784.000000002</v>
      </c>
      <c r="E22" s="13">
        <f t="shared" si="1"/>
        <v>3604408316.5900002</v>
      </c>
    </row>
    <row r="23" spans="1:5" x14ac:dyDescent="0.2">
      <c r="A23" s="10" t="s">
        <v>35</v>
      </c>
      <c r="B23" s="11" t="s">
        <v>36</v>
      </c>
      <c r="C23" s="12">
        <f t="shared" si="1"/>
        <v>3592286532.5899997</v>
      </c>
      <c r="D23" s="12">
        <f t="shared" si="1"/>
        <v>12121784.000000002</v>
      </c>
      <c r="E23" s="13">
        <f t="shared" si="1"/>
        <v>3604408316.5900002</v>
      </c>
    </row>
    <row r="24" spans="1:5" x14ac:dyDescent="0.2">
      <c r="A24" s="10" t="s">
        <v>37</v>
      </c>
      <c r="B24" s="11" t="s">
        <v>38</v>
      </c>
      <c r="C24" s="12">
        <f t="shared" si="1"/>
        <v>3592286532.5899997</v>
      </c>
      <c r="D24" s="12">
        <f t="shared" si="1"/>
        <v>12121784.000000002</v>
      </c>
      <c r="E24" s="13">
        <f t="shared" si="1"/>
        <v>3604408316.5900002</v>
      </c>
    </row>
    <row r="25" spans="1:5" ht="25.5" x14ac:dyDescent="0.2">
      <c r="A25" s="10" t="s">
        <v>39</v>
      </c>
      <c r="B25" s="11" t="s">
        <v>40</v>
      </c>
      <c r="C25" s="15">
        <f>C12+C16+'[1]8. разд '!F1170</f>
        <v>3592286532.5899997</v>
      </c>
      <c r="D25" s="15">
        <f>'[1]8. разд '!H1170+'5. источники'!D16+'5. источники'!D13</f>
        <v>12121784.000000002</v>
      </c>
      <c r="E25" s="13">
        <f>'[1]8. разд '!J1170+E13+E16</f>
        <v>3604408316.5900002</v>
      </c>
    </row>
    <row r="26" spans="1:5" s="14" customFormat="1" x14ac:dyDescent="0.2">
      <c r="A26" s="10" t="s">
        <v>41</v>
      </c>
      <c r="B26" s="11" t="s">
        <v>42</v>
      </c>
      <c r="C26" s="16" t="e">
        <f>C9+C14+C17</f>
        <v>#REF!</v>
      </c>
      <c r="D26" s="16" t="e">
        <f>D9+D14+D17</f>
        <v>#REF!</v>
      </c>
      <c r="E26" s="13">
        <f>E9+E14+E17</f>
        <v>86398372.970000267</v>
      </c>
    </row>
  </sheetData>
  <sheetProtection password="D646" sheet="1" objects="1" scenarios="1"/>
  <mergeCells count="7">
    <mergeCell ref="A7:A8"/>
    <mergeCell ref="B7:B8"/>
    <mergeCell ref="C7:C8"/>
    <mergeCell ref="D7:D8"/>
    <mergeCell ref="E7:E8"/>
    <mergeCell ref="A1:E1"/>
    <mergeCell ref="A4:E5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2019-07-21T10:06:14Z</dcterms:created>
  <dcterms:modified xsi:type="dcterms:W3CDTF">2019-10-18T12:33:12Z</dcterms:modified>
</cp:coreProperties>
</file>