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37395" windowHeight="16935"/>
  </bookViews>
  <sheets>
    <sheet name="4.доходы" sheetId="1" r:id="rId1"/>
  </sheets>
  <definedNames>
    <definedName name="_xlnm._FilterDatabase" localSheetId="0" hidden="1">'4.доходы'!$A$10:$E$107</definedName>
  </definedNames>
  <calcPr calcId="145621"/>
</workbook>
</file>

<file path=xl/calcChain.xml><?xml version="1.0" encoding="utf-8"?>
<calcChain xmlns="http://schemas.openxmlformats.org/spreadsheetml/2006/main">
  <c r="D40" i="1" l="1"/>
  <c r="E40" i="1"/>
  <c r="C40" i="1"/>
  <c r="D14" i="1"/>
  <c r="C14" i="1"/>
  <c r="E106" i="1" l="1"/>
  <c r="E105" i="1" s="1"/>
  <c r="E104" i="1" s="1"/>
  <c r="D105" i="1"/>
  <c r="D104" i="1" s="1"/>
  <c r="C105" i="1"/>
  <c r="C104" i="1" s="1"/>
  <c r="E103" i="1"/>
  <c r="E102" i="1" s="1"/>
  <c r="E101" i="1" s="1"/>
  <c r="D102" i="1"/>
  <c r="D101" i="1" s="1"/>
  <c r="C102" i="1"/>
  <c r="C101" i="1" s="1"/>
  <c r="E100" i="1"/>
  <c r="E99" i="1"/>
  <c r="D98" i="1"/>
  <c r="C98" i="1"/>
  <c r="E97" i="1"/>
  <c r="E96" i="1"/>
  <c r="E95" i="1"/>
  <c r="E94" i="1"/>
  <c r="D93" i="1"/>
  <c r="E93" i="1" s="1"/>
  <c r="C93" i="1"/>
  <c r="E92" i="1"/>
  <c r="D91" i="1"/>
  <c r="C90" i="1"/>
  <c r="D89" i="1"/>
  <c r="E89" i="1" s="1"/>
  <c r="E88" i="1"/>
  <c r="E87" i="1"/>
  <c r="E86" i="1"/>
  <c r="E85" i="1"/>
  <c r="E84" i="1"/>
  <c r="E83" i="1"/>
  <c r="E82" i="1"/>
  <c r="E81" i="1"/>
  <c r="D80" i="1"/>
  <c r="C80" i="1"/>
  <c r="E79" i="1"/>
  <c r="E78" i="1"/>
  <c r="E77" i="1"/>
  <c r="D76" i="1"/>
  <c r="C76" i="1"/>
  <c r="E73" i="1"/>
  <c r="E72" i="1"/>
  <c r="E71" i="1"/>
  <c r="E70" i="1"/>
  <c r="E69" i="1"/>
  <c r="E68" i="1"/>
  <c r="E67" i="1"/>
  <c r="E66" i="1"/>
  <c r="E65" i="1"/>
  <c r="E64" i="1"/>
  <c r="E63" i="1"/>
  <c r="D62" i="1"/>
  <c r="C62" i="1"/>
  <c r="E61" i="1"/>
  <c r="E60" i="1"/>
  <c r="D59" i="1"/>
  <c r="D58" i="1" s="1"/>
  <c r="C59" i="1"/>
  <c r="C58" i="1" s="1"/>
  <c r="E57" i="1"/>
  <c r="E56" i="1" s="1"/>
  <c r="E55" i="1" s="1"/>
  <c r="D56" i="1"/>
  <c r="D55" i="1" s="1"/>
  <c r="C56" i="1"/>
  <c r="C55" i="1" s="1"/>
  <c r="E54" i="1"/>
  <c r="E53" i="1"/>
  <c r="E52" i="1"/>
  <c r="D51" i="1"/>
  <c r="D50" i="1" s="1"/>
  <c r="C51" i="1"/>
  <c r="C50" i="1" s="1"/>
  <c r="E49" i="1"/>
  <c r="E48" i="1" s="1"/>
  <c r="D48" i="1"/>
  <c r="C48" i="1"/>
  <c r="E47" i="1"/>
  <c r="E46" i="1" s="1"/>
  <c r="D46" i="1"/>
  <c r="C46" i="1"/>
  <c r="E45" i="1"/>
  <c r="E44" i="1"/>
  <c r="E43" i="1"/>
  <c r="D42" i="1"/>
  <c r="C42" i="1"/>
  <c r="E39" i="1"/>
  <c r="E38" i="1"/>
  <c r="D37" i="1"/>
  <c r="C37" i="1"/>
  <c r="E36" i="1"/>
  <c r="E35" i="1"/>
  <c r="D34" i="1"/>
  <c r="C34" i="1"/>
  <c r="E33" i="1"/>
  <c r="E32" i="1" s="1"/>
  <c r="D32" i="1"/>
  <c r="C32" i="1"/>
  <c r="E30" i="1"/>
  <c r="E29" i="1" s="1"/>
  <c r="D29" i="1"/>
  <c r="C29" i="1"/>
  <c r="E28" i="1"/>
  <c r="E27" i="1"/>
  <c r="D26" i="1"/>
  <c r="C26" i="1"/>
  <c r="E25" i="1"/>
  <c r="E24" i="1"/>
  <c r="E23" i="1" s="1"/>
  <c r="D23" i="1"/>
  <c r="C23" i="1"/>
  <c r="C22" i="1" s="1"/>
  <c r="E21" i="1"/>
  <c r="E20" i="1"/>
  <c r="E19" i="1"/>
  <c r="D18" i="1"/>
  <c r="C18" i="1"/>
  <c r="E17" i="1"/>
  <c r="E16" i="1"/>
  <c r="E15" i="1"/>
  <c r="D13" i="1"/>
  <c r="C13" i="1"/>
  <c r="C31" i="1" l="1"/>
  <c r="D31" i="1"/>
  <c r="E34" i="1"/>
  <c r="E31" i="1" s="1"/>
  <c r="E37" i="1"/>
  <c r="D41" i="1"/>
  <c r="C12" i="1"/>
  <c r="E62" i="1"/>
  <c r="E42" i="1"/>
  <c r="E41" i="1" s="1"/>
  <c r="E14" i="1"/>
  <c r="E13" i="1" s="1"/>
  <c r="C41" i="1"/>
  <c r="C11" i="1" s="1"/>
  <c r="C75" i="1"/>
  <c r="C74" i="1" s="1"/>
  <c r="E26" i="1"/>
  <c r="E51" i="1"/>
  <c r="E50" i="1" s="1"/>
  <c r="E76" i="1"/>
  <c r="D90" i="1"/>
  <c r="D75" i="1" s="1"/>
  <c r="D74" i="1" s="1"/>
  <c r="E80" i="1"/>
  <c r="E22" i="1"/>
  <c r="E98" i="1"/>
  <c r="E59" i="1"/>
  <c r="E58" i="1" s="1"/>
  <c r="E18" i="1"/>
  <c r="D22" i="1"/>
  <c r="D12" i="1" s="1"/>
  <c r="E91" i="1"/>
  <c r="E90" i="1" s="1"/>
  <c r="D11" i="1" l="1"/>
  <c r="D107" i="1" s="1"/>
  <c r="E75" i="1"/>
  <c r="E74" i="1" s="1"/>
  <c r="E12" i="1"/>
  <c r="E11" i="1" s="1"/>
  <c r="C107" i="1"/>
  <c r="E107" i="1" l="1"/>
</calcChain>
</file>

<file path=xl/sharedStrings.xml><?xml version="1.0" encoding="utf-8"?>
<sst xmlns="http://schemas.openxmlformats.org/spreadsheetml/2006/main" count="203" uniqueCount="200">
  <si>
    <t>от _________________  № _____</t>
  </si>
  <si>
    <t xml:space="preserve">"Приложение № 4_x000D_
к Решению Совета депутатов ЗАТО г. Североморск		_x000D_
		от  25.12.2018 № 453_x000D_
</t>
  </si>
  <si>
    <t>Распределение доходов бюджета ЗАТО г. Североморск по кодам классификации доходов бюджетов на 2019 год</t>
  </si>
  <si>
    <t>рублей</t>
  </si>
  <si>
    <t>Наименование</t>
  </si>
  <si>
    <t>Код бюджетной классификации Российской Федерации</t>
  </si>
  <si>
    <t>Сумма</t>
  </si>
  <si>
    <t>Изменения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</si>
  <si>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</si>
  <si>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</si>
  <si>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</si>
  <si>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</si>
  <si>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</si>
  <si>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 xml:space="preserve">Налог на доходы физических лиц 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</si>
  <si>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</si>
  <si>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 кодекса Российской Федерации</t>
  </si>
  <si>
    <t xml:space="preserve">000 1 01 02010 01 0000 110 
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</si>
  <si>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</si>
  <si>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000 1 01 02020 01 0000 110 </t>
  </si>
  <si>
    <t>Налог на доходы физических лиц с доходов, полученных физическими лицами в соответствии со статьей 228  Налогового  кодекса  Российской Федерации</t>
  </si>
  <si>
    <t xml:space="preserve">000 1 01 02030 01 0000 110 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</si>
  <si>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</si>
  <si>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</si>
  <si>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</si>
  <si>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</si>
  <si>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</si>
  <si>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</si>
  <si>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</si>
  <si>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</si>
  <si>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НАЛОГИ НА СОВОКУПНЫЙ ДОХОД</t>
  </si>
  <si>
    <t>000 1 05 00000 00 0000 000</t>
  </si>
  <si>
    <t xml:space="preserve">Налог, взимаемый в связи с применением упрощенной системы налогообложения </t>
  </si>
  <si>
    <t xml:space="preserve">000 1 05 01000 00 0000 110   </t>
  </si>
  <si>
    <t>Налог, взимаемый с налогоплательщиков, выбравших в качестве объекта налогообложения доходы</t>
  </si>
  <si>
    <t xml:space="preserve">000 1 05 01011 01 0000 110  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</si>
  <si>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</si>
  <si>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000 1 05 01021 01 0000 110   </t>
  </si>
  <si>
    <t>Единый налог на вмененный доход для отдельных видов деятельности</t>
  </si>
  <si>
    <t xml:space="preserve">000 1 05 02000 02 0000 110   </t>
  </si>
  <si>
    <t xml:space="preserve">000 1 05 02010 02 0000 110   </t>
  </si>
  <si>
    <t>Единый налог на вмененный доход для отдельных видов деятельности (за налоговые периоды до 1 января 2011 года)</t>
  </si>
  <si>
    <t xml:space="preserve">000 1 05 02020 02 0000 110   </t>
  </si>
  <si>
    <t xml:space="preserve">Налог, взимаемый в связи с применением патентной системы налогообложения </t>
  </si>
  <si>
    <t xml:space="preserve">000 1 05 04000 02 0000 110   </t>
  </si>
  <si>
    <t xml:space="preserve">Налог, взимаемый в связи с применением патентной системы налогообложения, зачисляемый в бюджеты городских округов </t>
  </si>
  <si>
    <t>000 1 05 04010 02 0000 110</t>
  </si>
  <si>
    <t>НАЛОГИ НА ИМУЩЕСТВО</t>
  </si>
  <si>
    <t>000 1 06 00000 00 0000 000</t>
  </si>
  <si>
    <t xml:space="preserve">Налог на имущество физических лиц </t>
  </si>
  <si>
    <t xml:space="preserve">000 1 06 01000 00 0000 110 </t>
  </si>
  <si>
    <t>Налог на имущество физических лиц, взимаемый по ставкам, применяемым  к объектам налогообложения, расположенным в границах городских округов</t>
  </si>
  <si>
    <t xml:space="preserve">000 1 06 01020 04 0000 110 </t>
  </si>
  <si>
    <t>Земельный налог</t>
  </si>
  <si>
    <t xml:space="preserve">000 1 06 06000 00 0000 110 </t>
  </si>
  <si>
    <t>Земельный налог с организаций, обладающих земельным участком, расположенным в границах городских округов</t>
  </si>
  <si>
    <t xml:space="preserve"> 000 1 06 06032 04 0000 110 </t>
  </si>
  <si>
    <t xml:space="preserve">Земельный налог с физических лиц, обладающих земельным участком, расположенным в границах городских округов
</t>
  </si>
  <si>
    <t xml:space="preserve"> 000 1 06 06042 04 0000 110 </t>
  </si>
  <si>
    <t>ГОСУДАРСТВЕННАЯ ПОШЛИНА</t>
  </si>
  <si>
    <t>000 1 08 00000 00 0000 000</t>
  </si>
  <si>
    <t>Государственная  пошлина  по делам, рассматриваемым в  судах общей юрисдикции,  мировыми судьями (за исключением Верховного Суда Российской Федерации)</t>
  </si>
  <si>
    <t xml:space="preserve">000 1 08 03010 01 0000 110 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</si>
  <si>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</si>
  <si>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</si>
  <si>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</si>
  <si>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</si>
  <si>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</si>
  <si>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</si>
  <si>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</si>
  <si>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Доходы, получаемые в виде арендной платы  за земельные участки, государственная собственность на которые не разграничена и  которые  расположены  в  границах городских округов, а также средства от продажи права на заключение договоров  аренды указанных земельных участков
</t>
  </si>
  <si>
    <t xml:space="preserve">000 1 11 05012 04 0000 120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</si>
  <si>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округов(за исключением земельных участков муниципальных бюджетных и автономных учреждений)</t>
  </si>
  <si>
    <t>000 1 11 05024 04 0000 120</t>
  </si>
  <si>
    <t xml:space="preserve">Доходы от сдачи в аренду имущества, 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 и автономных учреждений)
</t>
  </si>
  <si>
    <t xml:space="preserve">000 1 11 05034 04 0000 120 </t>
  </si>
  <si>
    <t>Платежи от государственных и муниципальных унитарных предприятий</t>
  </si>
  <si>
    <t xml:space="preserve">000 1 11 07000 00 0000 120 </t>
  </si>
  <si>
    <t xml:space="preserve"> Доходы от перечисления части прибыли, остающейся после уплаты налогов и иных обязательных платежей муниципальных унитарных предприятий, созданными городскими округами</t>
  </si>
  <si>
    <t>000 1 11 07014 04 0000 120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</si>
  <si>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</si>
  <si>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000 1 11 09000 00 0000 120 </t>
  </si>
  <si>
    <t>Прочие поступления  от  использования имущества, находящегося в собственности городских  округов  (за  исключением имущества муниципальных  бюджетных  и автономных учреждений, а также имущества муниципальных унитарных предприятий, в том числе казенных)</t>
  </si>
  <si>
    <t xml:space="preserve"> 000 1 11 09044 04 0000 120 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</si>
  <si>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</si>
  <si>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</si>
  <si>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</si>
  <si>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</si>
  <si>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</si>
  <si>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</si>
  <si>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</si>
  <si>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</si>
  <si>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</si>
  <si>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</si>
  <si>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ДОХОДЫ ОТ ОКАЗАНИЯ ПЛАТНЫХ УСЛУГ (РАБОТ) И КОМПЕНСАЦИИ ЗАТРАТ ГОСУДАРСТВА</t>
  </si>
  <si>
    <t>000 1 13 00000 00 0000 000</t>
  </si>
  <si>
    <t xml:space="preserve"> Доходы от компенсации затрат государства</t>
  </si>
  <si>
    <t>000 1 13 02000 00 0000 130</t>
  </si>
  <si>
    <t>Прочие доходы от компенсации затрат бюджета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</si>
  <si>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</si>
  <si>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</si>
  <si>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</si>
  <si>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</si>
  <si>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</si>
  <si>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</si>
  <si>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000 1 14 02043 04 0000 410 </t>
  </si>
  <si>
    <t xml:space="preserve">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</si>
  <si>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000 1 14 02043 04 0000 440 </t>
  </si>
  <si>
    <t>ШТРАФЫ, САНКЦИИ, ВОЗМЕЩЕНИЕ УЩЕРБА</t>
  </si>
  <si>
    <t>000 1 16 00000 00 0000 000</t>
  </si>
  <si>
    <t>Денежные взыскания (штрафы) за нарушение  законодательства о налогах и сборах, предусмотренные  статьями  116,  118, 119.1, пунктами 1 и 2 статьи  120, статьями 125, 126, 128, 129, 129.1, 132, 133, 134, 135, 135.1 Налогового кодекса Российской Федерации, а также штрафы, взыскание которых  осуществляется  на основании ранее действовавшей статьи 117 Налогового кодекса Российской Федерации</t>
  </si>
  <si>
    <t xml:space="preserve"> 000 1 16 03010 01 0000 140 </t>
  </si>
  <si>
    <t>Денежные  взыскания  (штрафы)   за  административные  правонарушения   в области   налогов   и   сборов, предусмотренные  Кодексом  Российской Федерации   об    административных правонарушениях</t>
  </si>
  <si>
    <t xml:space="preserve">000 1 16 03030 01 0000 140 </t>
  </si>
  <si>
    <t>Денежные взыскания (штрафы) за нарушение законодательства о применении контрольно-кассовой   техники   при осуществлении наличных денежных расчетов и (или)  расчетов  с  использованием платежных карт</t>
  </si>
  <si>
    <t xml:space="preserve">000 1 16 06000 01 0000 140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</si>
  <si>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</si>
  <si>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</si>
  <si>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</si>
  <si>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</si>
  <si>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Денежные взыскания (штрафы) за нарушение законодательства в области охраны окружающей среды</t>
  </si>
  <si>
    <t>000 1 16 25050 01 0000 140</t>
  </si>
  <si>
    <t xml:space="preserve"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 в сфере защиты прав потребителей
</t>
  </si>
  <si>
    <t xml:space="preserve">000 1 16 28000 01 0000 140 </t>
  </si>
  <si>
    <t>Прочие денежные взыскания (штрафы) за  правонарушения в области дорожного движения</t>
  </si>
  <si>
    <t>000 1 16 30030 01 0000 140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</si>
  <si>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</si>
  <si>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000 1 16 33040 04 0000 140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</si>
  <si>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</si>
  <si>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</si>
  <si>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 возмещение ущерба, зачисляемые в бюджеты городских округов</t>
  </si>
  <si>
    <t xml:space="preserve">000 1 16 90040 04 0000 140 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</si>
  <si>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</si>
  <si>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</si>
  <si>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</si>
  <si>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</si>
  <si>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бюджетной системы Российской Федерации</t>
  </si>
  <si>
    <t xml:space="preserve">000 2 02 10000 00 0000 150 </t>
  </si>
  <si>
    <t>Дотации бюджетам городских округов на выравнивание бюджетной обеспеченности</t>
  </si>
  <si>
    <t xml:space="preserve">000 2 02 15001 04 0000 151 </t>
  </si>
  <si>
    <t>Дотации бюджетам городских округов на поддержку мер по обеспечению сбалансированности бюджетов</t>
  </si>
  <si>
    <t>000 2 02 15002 04 0000 150</t>
  </si>
  <si>
    <t>Дотации бюджетам городских округов, связанные с особым режимом безопасного функционирования  закрытых административно-территориальных образований</t>
  </si>
  <si>
    <t xml:space="preserve">000 2 02 15010 04 0000 150 </t>
  </si>
  <si>
    <t>Субсидии бюджетам бюджетной системы Российской Федерации (межбюджетные субсидии)</t>
  </si>
  <si>
    <t xml:space="preserve">000 2 02 20000 00 0000 150 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</si>
  <si>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</si>
  <si>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000 2 02 20041 04 0000 150 </t>
  </si>
  <si>
    <t xml:space="preserve">Субсидии бюджетам городских округов на софинансирование капитальных вложений в объекты муниципальной собственности
</t>
  </si>
  <si>
    <t>000 2 02 20077 04 0000 150</t>
  </si>
  <si>
    <t xml:space="preserve">Субсидии бюджетам городских округов на реализацию мероприятий государственной программы Российской Федерации "Доступная среда" на 2011 - 2020 годы
</t>
  </si>
  <si>
    <t>000 2 02 25027 04 0000 150</t>
  </si>
  <si>
    <t>Субсидии бюджетам городских округов на оснащение объектов спортивной инфраструктуры спортивно-технологическим оборудованием</t>
  </si>
  <si>
    <t>000 2 02 25228 04 0000 150</t>
  </si>
  <si>
    <t>Субсидия бюджетам городских округов на поддержку отрасли культуры</t>
  </si>
  <si>
    <t>000 2 02 25519 04 0000 150</t>
  </si>
  <si>
    <t>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</t>
  </si>
  <si>
    <t>000 2 02 25520 04 0000 150</t>
  </si>
  <si>
    <t>Субсидии бюджетам городских округов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</si>
  <si>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000 2 02 25527 04 0000 150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</si>
  <si>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</si>
  <si>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</si>
  <si>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</si>
  <si>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 xml:space="preserve">000 2 02 29999 04 0000 150 </t>
  </si>
  <si>
    <t xml:space="preserve">Субвенции бюджетам бюджетной системы Российской Федерации </t>
  </si>
  <si>
    <t xml:space="preserve">000 2 02 30000 00 0000 150 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</si>
  <si>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</si>
  <si>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</si>
  <si>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</si>
  <si>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000 2 02 30027 04 0000 150</t>
  </si>
  <si>
    <t>Субвенции бюджетам городских округов на компенсацию  части  родительской  платы, взымаемой с родителей (законных представителей)  за содержание  присмотр и уход за детьми, посещающими образовательные организации,  реализующие  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</si>
  <si>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</si>
  <si>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</si>
  <si>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</si>
  <si>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</si>
  <si>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000 2 02 35120 04 0000 150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</si>
  <si>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</si>
  <si>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</si>
  <si>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Единая субвенция бюджетам городских округов</t>
  </si>
  <si>
    <t>000 2 02 39998 04 0000 150</t>
  </si>
  <si>
    <t xml:space="preserve">Иные межбюджетные трансферты
</t>
  </si>
  <si>
    <t>000 2 02 40000 00 0000 150</t>
  </si>
  <si>
    <t>Межбюджетные трансферты, передаваемые бюджетам городских округов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</si>
  <si>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000 2 02 45159 04 0000 150</t>
  </si>
  <si>
    <t>Прочие межбюджетные трансферты, передаваемые бюджетам городских округов</t>
  </si>
  <si>
    <t>000 2 02 49999 04 0000 150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</si>
  <si>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</si>
  <si>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</si>
  <si>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городских округов</t>
  </si>
  <si>
    <t>000 2 04 04000 04 0000 150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</si>
  <si>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</si>
  <si>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</si>
  <si>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 xml:space="preserve">ПРОЧИЕ БЕЗВОЗМЕЗДНЫЕ ПОСТУПЛЕНИЯ </t>
  </si>
  <si>
    <t>000 2 07 00000 00 0000 000</t>
  </si>
  <si>
    <t>Прочие безвозмездные поступления в бюджеты городских округов</t>
  </si>
  <si>
    <t>000 2 07 04000 04 0000 150</t>
  </si>
  <si>
    <t>000 2 07 04050 04 0000 150</t>
  </si>
  <si>
    <t>ДОХОДЫ ВСЕГО</t>
  </si>
  <si>
    <t>___________________________________ "</t>
  </si>
  <si>
    <t>к Решению Совета депутатов ЗАТО г. Североморск</t>
  </si>
  <si>
    <t xml:space="preserve">   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</si>
</sst>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2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3" fillId="0" borderId="0"/>
    <xf numFmtId="4" fontId="11" fillId="5" borderId="11">
      <alignment horizontal="right" vertical="top" shrinkToFit="1"/>
    </xf>
    <xf numFmtId="4" fontId="11" fillId="6" borderId="11">
      <alignment horizontal="right" vertical="top" shrinkToFit="1"/>
    </xf>
    <xf numFmtId="49" fontId="12" fillId="0" borderId="12">
      <alignment horizontal="center" vertical="top" shrinkToFit="1"/>
    </xf>
    <xf numFmtId="0" fontId="13" fillId="0" borderId="12">
      <alignment vertical="top" wrapText="1"/>
    </xf>
    <xf numFmtId="49" fontId="12" fillId="0" borderId="12">
      <alignment horizontal="center" vertical="top" shrinkToFit="1"/>
    </xf>
    <xf numFmtId="4" fontId="11" fillId="5" borderId="12">
      <alignment horizontal="right" vertical="top" shrinkToFit="1"/>
    </xf>
    <xf numFmtId="4" fontId="11" fillId="2" borderId="12">
      <alignment horizontal="right" vertical="top" shrinkToFit="1"/>
    </xf>
    <xf numFmtId="4" fontId="13" fillId="5" borderId="11">
      <alignment horizontal="right" vertical="top" shrinkToFit="1"/>
    </xf>
    <xf numFmtId="0" fontId="14" fillId="0" borderId="12">
      <alignment horizontal="left" vertical="top" wrapText="1"/>
    </xf>
    <xf numFmtId="0" fontId="13" fillId="0" borderId="12">
      <alignment vertical="top" wrapText="1"/>
    </xf>
    <xf numFmtId="4" fontId="11" fillId="6" borderId="12">
      <alignment horizontal="right" vertical="top" shrinkToFit="1"/>
    </xf>
    <xf numFmtId="49" fontId="15" fillId="0" borderId="13">
      <alignment horizontal="center"/>
    </xf>
    <xf numFmtId="4" fontId="11" fillId="6" borderId="12">
      <alignment horizontal="right" vertical="top" shrinkToFit="1"/>
    </xf>
    <xf numFmtId="0" fontId="3" fillId="4" borderId="0"/>
    <xf numFmtId="0" fontId="16" fillId="0" borderId="0">
      <alignment vertical="top" wrapText="1"/>
    </xf>
    <xf numFmtId="0" fontId="16" fillId="0" borderId="0">
      <alignment vertical="top" wrapText="1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43" fontId="2" fillId="0" borderId="0" xfId="0" applyNumberFormat="1" applyFont="1" applyBorder="1" applyAlignment="1">
      <alignment horizontal="right" vertical="center"/>
    </xf>
    <xf numFmtId="43" fontId="2" fillId="0" borderId="0" xfId="1" applyNumberFormat="1" applyFont="1" applyAlignment="1">
      <alignment vertical="center"/>
    </xf>
    <xf numFmtId="43" fontId="2" fillId="0" borderId="0" xfId="1" applyNumberFormat="1" applyFont="1" applyAlignment="1">
      <alignment horizontal="center" vertical="center"/>
    </xf>
    <xf numFmtId="0" fontId="2" fillId="0" borderId="0" xfId="2" applyFont="1" applyAlignment="1">
      <alignment vertical="center"/>
    </xf>
    <xf numFmtId="43" fontId="2" fillId="0" borderId="0" xfId="2" applyNumberFormat="1" applyFont="1" applyAlignment="1">
      <alignment vertical="center"/>
    </xf>
    <xf numFmtId="49" fontId="2" fillId="0" borderId="0" xfId="2" applyNumberFormat="1" applyFont="1" applyFill="1" applyAlignment="1">
      <alignment vertical="center" wrapText="1"/>
    </xf>
    <xf numFmtId="43" fontId="2" fillId="0" borderId="0" xfId="2" applyNumberFormat="1" applyFont="1" applyAlignment="1">
      <alignment horizontal="right" vertical="center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43" fontId="5" fillId="0" borderId="2" xfId="0" applyNumberFormat="1" applyFont="1" applyBorder="1" applyAlignment="1" applyProtection="1">
      <alignment horizontal="center" vertical="center" wrapText="1"/>
      <protection locked="0"/>
    </xf>
    <xf numFmtId="43" fontId="2" fillId="0" borderId="2" xfId="1" applyNumberFormat="1" applyFont="1" applyFill="1" applyBorder="1" applyAlignment="1">
      <alignment horizontal="center" vertical="center" wrapText="1"/>
    </xf>
    <xf numFmtId="43" fontId="2" fillId="0" borderId="0" xfId="0" applyNumberFormat="1" applyFont="1"/>
    <xf numFmtId="49" fontId="6" fillId="3" borderId="2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3" fontId="6" fillId="0" borderId="2" xfId="0" applyNumberFormat="1" applyFont="1" applyFill="1" applyBorder="1" applyAlignment="1">
      <alignment horizontal="center" vertical="center" shrinkToFit="1"/>
    </xf>
    <xf numFmtId="43" fontId="6" fillId="3" borderId="2" xfId="0" applyNumberFormat="1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left" vertical="center" wrapText="1"/>
    </xf>
    <xf numFmtId="0" fontId="7" fillId="0" borderId="0" xfId="0" applyFont="1"/>
    <xf numFmtId="49" fontId="2" fillId="3" borderId="2" xfId="0" applyNumberFormat="1" applyFont="1" applyFill="1" applyBorder="1" applyAlignment="1">
      <alignment horizontal="left" vertical="center" wrapText="1"/>
    </xf>
    <xf numFmtId="43" fontId="5" fillId="3" borderId="2" xfId="0" applyNumberFormat="1" applyFont="1" applyFill="1" applyBorder="1" applyAlignment="1">
      <alignment horizontal="center" vertical="center" shrinkToFit="1"/>
    </xf>
    <xf numFmtId="0" fontId="5" fillId="3" borderId="2" xfId="0" applyNumberFormat="1" applyFont="1" applyFill="1" applyBorder="1" applyAlignment="1">
      <alignment horizontal="left" vertical="center" wrapText="1"/>
    </xf>
    <xf numFmtId="43" fontId="2" fillId="0" borderId="2" xfId="1" applyNumberFormat="1" applyFont="1" applyBorder="1" applyAlignment="1">
      <alignment horizontal="center" vertical="center"/>
    </xf>
    <xf numFmtId="43" fontId="2" fillId="3" borderId="2" xfId="1" applyNumberFormat="1" applyFont="1" applyFill="1" applyBorder="1" applyAlignment="1">
      <alignment horizontal="center" vertical="center" shrinkToFit="1"/>
    </xf>
    <xf numFmtId="43" fontId="2" fillId="0" borderId="2" xfId="1" applyNumberFormat="1" applyFont="1" applyFill="1" applyBorder="1" applyAlignment="1">
      <alignment horizontal="center" vertical="center"/>
    </xf>
    <xf numFmtId="0" fontId="2" fillId="0" borderId="0" xfId="0" applyFont="1" applyFill="1"/>
    <xf numFmtId="0" fontId="6" fillId="3" borderId="2" xfId="0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3" fontId="5" fillId="0" borderId="2" xfId="0" applyNumberFormat="1" applyFont="1" applyFill="1" applyBorder="1" applyAlignment="1">
      <alignment horizontal="center" vertical="center" shrinkToFit="1"/>
    </xf>
    <xf numFmtId="43" fontId="2" fillId="0" borderId="2" xfId="1" applyNumberFormat="1" applyFont="1" applyFill="1" applyBorder="1" applyAlignment="1">
      <alignment horizontal="center" vertical="center" shrinkToFit="1"/>
    </xf>
    <xf numFmtId="49" fontId="6" fillId="3" borderId="2" xfId="0" applyNumberFormat="1" applyFont="1" applyFill="1" applyBorder="1" applyAlignment="1">
      <alignment horizontal="left" wrapText="1"/>
    </xf>
    <xf numFmtId="49" fontId="5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0" fontId="5" fillId="3" borderId="2" xfId="0" applyNumberFormat="1" applyFont="1" applyFill="1" applyBorder="1" applyAlignment="1">
      <alignment horizontal="left" vertical="top" wrapText="1"/>
    </xf>
    <xf numFmtId="0" fontId="2" fillId="3" borderId="0" xfId="0" applyFont="1" applyFill="1"/>
    <xf numFmtId="49" fontId="7" fillId="0" borderId="2" xfId="0" applyNumberFormat="1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 applyProtection="1">
      <alignment horizontal="left" vertical="top" wrapText="1"/>
    </xf>
    <xf numFmtId="49" fontId="5" fillId="0" borderId="2" xfId="3" applyNumberFormat="1" applyFont="1" applyFill="1" applyBorder="1" applyAlignment="1" applyProtection="1">
      <alignment horizontal="center" vertical="center" wrapText="1"/>
    </xf>
    <xf numFmtId="0" fontId="8" fillId="4" borderId="2" xfId="0" applyFont="1" applyFill="1" applyBorder="1" applyAlignment="1">
      <alignment horizontal="left" vertical="top" wrapText="1"/>
    </xf>
    <xf numFmtId="49" fontId="5" fillId="4" borderId="2" xfId="0" applyNumberFormat="1" applyFont="1" applyFill="1" applyBorder="1" applyAlignment="1">
      <alignment horizontal="center" vertical="center" shrinkToFit="1"/>
    </xf>
    <xf numFmtId="43" fontId="2" fillId="3" borderId="2" xfId="1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 applyProtection="1">
      <alignment vertical="center" wrapText="1" readingOrder="1"/>
      <protection locked="0"/>
    </xf>
    <xf numFmtId="49" fontId="6" fillId="0" borderId="4" xfId="0" applyNumberFormat="1" applyFont="1" applyFill="1" applyBorder="1" applyAlignment="1" applyProtection="1">
      <alignment horizontal="center" vertical="center" wrapText="1"/>
      <protection locked="0"/>
    </xf>
    <xf numFmtId="43" fontId="7" fillId="0" borderId="2" xfId="0" applyNumberFormat="1" applyFont="1" applyFill="1" applyBorder="1" applyAlignment="1">
      <alignment horizontal="center" vertical="center" shrinkToFit="1"/>
    </xf>
    <xf numFmtId="0" fontId="2" fillId="0" borderId="5" xfId="0" applyFont="1" applyFill="1" applyBorder="1" applyAlignment="1" applyProtection="1">
      <alignment vertical="center" wrapText="1" readingOrder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3" fontId="2" fillId="0" borderId="2" xfId="0" applyNumberFormat="1" applyFont="1" applyFill="1" applyBorder="1" applyAlignment="1">
      <alignment horizontal="center" vertical="center" shrinkToFi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6" xfId="0" applyFont="1" applyFill="1" applyBorder="1" applyAlignment="1" applyProtection="1">
      <alignment vertical="center" wrapText="1" readingOrder="1"/>
      <protection locked="0"/>
    </xf>
    <xf numFmtId="49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vertical="center" wrapText="1" readingOrder="1"/>
      <protection locked="0"/>
    </xf>
    <xf numFmtId="0" fontId="2" fillId="0" borderId="2" xfId="0" applyFont="1" applyFill="1" applyBorder="1" applyAlignment="1" applyProtection="1">
      <alignment vertical="top" wrapText="1"/>
      <protection locked="0"/>
    </xf>
    <xf numFmtId="49" fontId="5" fillId="0" borderId="2" xfId="0" applyNumberFormat="1" applyFont="1" applyFill="1" applyBorder="1" applyAlignment="1" applyProtection="1">
      <alignment horizontal="center" wrapText="1"/>
      <protection locked="0"/>
    </xf>
    <xf numFmtId="43" fontId="2" fillId="0" borderId="9" xfId="0" applyNumberFormat="1" applyFont="1" applyFill="1" applyBorder="1" applyAlignment="1">
      <alignment horizontal="center" vertical="center" shrinkToFit="1"/>
    </xf>
    <xf numFmtId="49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 applyProtection="1">
      <alignment vertical="center" wrapText="1" readingOrder="1"/>
      <protection locked="0"/>
    </xf>
    <xf numFmtId="0" fontId="2" fillId="0" borderId="2" xfId="0" applyFont="1" applyFill="1" applyBorder="1" applyAlignment="1" applyProtection="1">
      <alignment horizontal="left" wrapText="1" readingOrder="1"/>
      <protection locked="0"/>
    </xf>
    <xf numFmtId="0" fontId="10" fillId="0" borderId="2" xfId="0" applyFont="1" applyFill="1" applyBorder="1" applyAlignment="1" applyProtection="1">
      <alignment vertical="center" wrapText="1" readingOrder="1"/>
      <protection locked="0"/>
    </xf>
    <xf numFmtId="49" fontId="5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justify" wrapText="1"/>
    </xf>
    <xf numFmtId="2" fontId="10" fillId="0" borderId="2" xfId="0" applyNumberFormat="1" applyFont="1" applyFill="1" applyBorder="1" applyAlignment="1">
      <alignment horizontal="justify" vertical="top" wrapText="1"/>
    </xf>
    <xf numFmtId="2" fontId="2" fillId="0" borderId="2" xfId="0" applyNumberFormat="1" applyFont="1" applyFill="1" applyBorder="1" applyAlignment="1">
      <alignment horizontal="left" vertical="center" wrapText="1"/>
    </xf>
    <xf numFmtId="0" fontId="2" fillId="3" borderId="3" xfId="0" applyFont="1" applyFill="1" applyBorder="1" applyAlignment="1" applyProtection="1">
      <alignment vertical="center" wrapText="1" readingOrder="1"/>
      <protection locked="0"/>
    </xf>
    <xf numFmtId="49" fontId="5" fillId="3" borderId="2" xfId="0" applyNumberFormat="1" applyFont="1" applyFill="1" applyBorder="1" applyAlignment="1" applyProtection="1">
      <alignment horizontal="center" vertical="center" wrapText="1"/>
      <protection locked="0"/>
    </xf>
    <xf numFmtId="43" fontId="2" fillId="3" borderId="2" xfId="0" applyNumberFormat="1" applyFont="1" applyFill="1" applyBorder="1" applyAlignment="1">
      <alignment horizontal="center" vertical="center" shrinkToFit="1"/>
    </xf>
    <xf numFmtId="2" fontId="2" fillId="3" borderId="2" xfId="0" applyNumberFormat="1" applyFont="1" applyFill="1" applyBorder="1" applyAlignment="1">
      <alignment horizontal="justify" wrapText="1"/>
    </xf>
    <xf numFmtId="0" fontId="2" fillId="3" borderId="5" xfId="0" applyFont="1" applyFill="1" applyBorder="1" applyAlignment="1" applyProtection="1">
      <alignment vertical="center" wrapText="1" readingOrder="1"/>
      <protection locked="0"/>
    </xf>
    <xf numFmtId="43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43" fontId="2" fillId="0" borderId="0" xfId="0" applyNumberFormat="1" applyFont="1" applyAlignment="1">
      <alignment vertical="center"/>
    </xf>
    <xf numFmtId="0" fontId="2" fillId="0" borderId="0" xfId="0" applyFont="1" applyAlignment="1" applyProtection="1">
      <alignment horizontal="right" vertical="top" wrapText="1" readingOrder="1"/>
      <protection locked="0"/>
    </xf>
    <xf numFmtId="0" fontId="2" fillId="0" borderId="0" xfId="0" applyFont="1"/>
    <xf numFmtId="4" fontId="2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right" vertical="center"/>
    </xf>
    <xf numFmtId="4" fontId="2" fillId="0" borderId="0" xfId="0" applyNumberFormat="1" applyFont="1" applyBorder="1" applyAlignment="1">
      <alignment horizontal="right" wrapText="1"/>
    </xf>
    <xf numFmtId="0" fontId="2" fillId="0" borderId="0" xfId="0" applyFont="1" applyAlignment="1">
      <alignment horizontal="right" vertical="center" wrapText="1"/>
    </xf>
    <xf numFmtId="0" fontId="4" fillId="0" borderId="0" xfId="2" applyFont="1" applyAlignment="1">
      <alignment horizontal="center"/>
    </xf>
    <xf numFmtId="0" fontId="7" fillId="0" borderId="4" xfId="0" applyFont="1" applyFill="1" applyBorder="1" applyAlignment="1" applyProtection="1">
      <alignment horizontal="left" vertical="center" wrapText="1" readingOrder="1"/>
      <protection locked="0"/>
    </xf>
    <xf numFmtId="0" fontId="7" fillId="0" borderId="10" xfId="0" applyFont="1" applyFill="1" applyBorder="1" applyAlignment="1" applyProtection="1">
      <alignment horizontal="left" vertical="center" wrapText="1" readingOrder="1"/>
      <protection locked="0"/>
    </xf>
  </cellXfs>
  <cellStyles count="22">
    <cellStyle name="xl29" xfId="4"/>
    <cellStyle name="xl30" xfId="5"/>
    <cellStyle name="xl31" xfId="6"/>
    <cellStyle name="xl33 2" xfId="7"/>
    <cellStyle name="xl34 2" xfId="8"/>
    <cellStyle name="xl35" xfId="9"/>
    <cellStyle name="xl36" xfId="10"/>
    <cellStyle name="xl37 2" xfId="11"/>
    <cellStyle name="xl39" xfId="12"/>
    <cellStyle name="xl40" xfId="13"/>
    <cellStyle name="xl41" xfId="14"/>
    <cellStyle name="xl45" xfId="15"/>
    <cellStyle name="xl64" xfId="16"/>
    <cellStyle name="Обычный" xfId="0" builtinId="0"/>
    <cellStyle name="Обычный 2" xfId="2"/>
    <cellStyle name="Обычный 3" xfId="17"/>
    <cellStyle name="Обычный 4" xfId="18"/>
    <cellStyle name="Обычный 4 2" xfId="19"/>
    <cellStyle name="Обычный_Кассовый план поступлений 2010" xfId="3"/>
    <cellStyle name="Финансовый" xfId="1" builtinId="3"/>
    <cellStyle name="Финансовый 2" xfId="20"/>
    <cellStyle name="Финансовый 3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9"/>
  <sheetViews>
    <sheetView tabSelected="1" workbookViewId="0">
      <selection activeCell="I19" sqref="I19"/>
    </sheetView>
  </sheetViews>
  <sheetFormatPr defaultRowHeight="12.75" x14ac:dyDescent="0.2"/>
  <cols>
    <col min="1" max="1" width="63.140625" style="1" customWidth="1"/>
    <col min="2" max="2" width="24.28515625" style="2" customWidth="1"/>
    <col min="3" max="3" width="16.42578125" style="80" hidden="1" customWidth="1"/>
    <col min="4" max="4" width="16.5703125" style="4" hidden="1" customWidth="1"/>
    <col min="5" max="5" width="17.28515625" style="5" customWidth="1"/>
    <col min="6" max="7" width="9.140625" style="1"/>
    <col min="8" max="8" width="15.7109375" style="1" bestFit="1" customWidth="1"/>
    <col min="9" max="245" width="9.140625" style="1"/>
    <col min="246" max="246" width="52.85546875" style="1" customWidth="1"/>
    <col min="247" max="247" width="23.7109375" style="1" customWidth="1"/>
    <col min="248" max="248" width="14.5703125" style="1" customWidth="1"/>
    <col min="249" max="501" width="9.140625" style="1"/>
    <col min="502" max="502" width="52.85546875" style="1" customWidth="1"/>
    <col min="503" max="503" width="23.7109375" style="1" customWidth="1"/>
    <col min="504" max="504" width="14.5703125" style="1" customWidth="1"/>
    <col min="505" max="757" width="9.140625" style="1"/>
    <col min="758" max="758" width="52.85546875" style="1" customWidth="1"/>
    <col min="759" max="759" width="23.7109375" style="1" customWidth="1"/>
    <col min="760" max="760" width="14.5703125" style="1" customWidth="1"/>
    <col min="761" max="1013" width="9.140625" style="1"/>
    <col min="1014" max="1014" width="52.85546875" style="1" customWidth="1"/>
    <col min="1015" max="1015" width="23.7109375" style="1" customWidth="1"/>
    <col min="1016" max="1016" width="14.5703125" style="1" customWidth="1"/>
    <col min="1017" max="1269" width="9.140625" style="1"/>
    <col min="1270" max="1270" width="52.85546875" style="1" customWidth="1"/>
    <col min="1271" max="1271" width="23.7109375" style="1" customWidth="1"/>
    <col min="1272" max="1272" width="14.5703125" style="1" customWidth="1"/>
    <col min="1273" max="1525" width="9.140625" style="1"/>
    <col min="1526" max="1526" width="52.85546875" style="1" customWidth="1"/>
    <col min="1527" max="1527" width="23.7109375" style="1" customWidth="1"/>
    <col min="1528" max="1528" width="14.5703125" style="1" customWidth="1"/>
    <col min="1529" max="1781" width="9.140625" style="1"/>
    <col min="1782" max="1782" width="52.85546875" style="1" customWidth="1"/>
    <col min="1783" max="1783" width="23.7109375" style="1" customWidth="1"/>
    <col min="1784" max="1784" width="14.5703125" style="1" customWidth="1"/>
    <col min="1785" max="2037" width="9.140625" style="1"/>
    <col min="2038" max="2038" width="52.85546875" style="1" customWidth="1"/>
    <col min="2039" max="2039" width="23.7109375" style="1" customWidth="1"/>
    <col min="2040" max="2040" width="14.5703125" style="1" customWidth="1"/>
    <col min="2041" max="2293" width="9.140625" style="1"/>
    <col min="2294" max="2294" width="52.85546875" style="1" customWidth="1"/>
    <col min="2295" max="2295" width="23.7109375" style="1" customWidth="1"/>
    <col min="2296" max="2296" width="14.5703125" style="1" customWidth="1"/>
    <col min="2297" max="2549" width="9.140625" style="1"/>
    <col min="2550" max="2550" width="52.85546875" style="1" customWidth="1"/>
    <col min="2551" max="2551" width="23.7109375" style="1" customWidth="1"/>
    <col min="2552" max="2552" width="14.5703125" style="1" customWidth="1"/>
    <col min="2553" max="2805" width="9.140625" style="1"/>
    <col min="2806" max="2806" width="52.85546875" style="1" customWidth="1"/>
    <col min="2807" max="2807" width="23.7109375" style="1" customWidth="1"/>
    <col min="2808" max="2808" width="14.5703125" style="1" customWidth="1"/>
    <col min="2809" max="3061" width="9.140625" style="1"/>
    <col min="3062" max="3062" width="52.85546875" style="1" customWidth="1"/>
    <col min="3063" max="3063" width="23.7109375" style="1" customWidth="1"/>
    <col min="3064" max="3064" width="14.5703125" style="1" customWidth="1"/>
    <col min="3065" max="3317" width="9.140625" style="1"/>
    <col min="3318" max="3318" width="52.85546875" style="1" customWidth="1"/>
    <col min="3319" max="3319" width="23.7109375" style="1" customWidth="1"/>
    <col min="3320" max="3320" width="14.5703125" style="1" customWidth="1"/>
    <col min="3321" max="3573" width="9.140625" style="1"/>
    <col min="3574" max="3574" width="52.85546875" style="1" customWidth="1"/>
    <col min="3575" max="3575" width="23.7109375" style="1" customWidth="1"/>
    <col min="3576" max="3576" width="14.5703125" style="1" customWidth="1"/>
    <col min="3577" max="3829" width="9.140625" style="1"/>
    <col min="3830" max="3830" width="52.85546875" style="1" customWidth="1"/>
    <col min="3831" max="3831" width="23.7109375" style="1" customWidth="1"/>
    <col min="3832" max="3832" width="14.5703125" style="1" customWidth="1"/>
    <col min="3833" max="4085" width="9.140625" style="1"/>
    <col min="4086" max="4086" width="52.85546875" style="1" customWidth="1"/>
    <col min="4087" max="4087" width="23.7109375" style="1" customWidth="1"/>
    <col min="4088" max="4088" width="14.5703125" style="1" customWidth="1"/>
    <col min="4089" max="4341" width="9.140625" style="1"/>
    <col min="4342" max="4342" width="52.85546875" style="1" customWidth="1"/>
    <col min="4343" max="4343" width="23.7109375" style="1" customWidth="1"/>
    <col min="4344" max="4344" width="14.5703125" style="1" customWidth="1"/>
    <col min="4345" max="4597" width="9.140625" style="1"/>
    <col min="4598" max="4598" width="52.85546875" style="1" customWidth="1"/>
    <col min="4599" max="4599" width="23.7109375" style="1" customWidth="1"/>
    <col min="4600" max="4600" width="14.5703125" style="1" customWidth="1"/>
    <col min="4601" max="4853" width="9.140625" style="1"/>
    <col min="4854" max="4854" width="52.85546875" style="1" customWidth="1"/>
    <col min="4855" max="4855" width="23.7109375" style="1" customWidth="1"/>
    <col min="4856" max="4856" width="14.5703125" style="1" customWidth="1"/>
    <col min="4857" max="5109" width="9.140625" style="1"/>
    <col min="5110" max="5110" width="52.85546875" style="1" customWidth="1"/>
    <col min="5111" max="5111" width="23.7109375" style="1" customWidth="1"/>
    <col min="5112" max="5112" width="14.5703125" style="1" customWidth="1"/>
    <col min="5113" max="5365" width="9.140625" style="1"/>
    <col min="5366" max="5366" width="52.85546875" style="1" customWidth="1"/>
    <col min="5367" max="5367" width="23.7109375" style="1" customWidth="1"/>
    <col min="5368" max="5368" width="14.5703125" style="1" customWidth="1"/>
    <col min="5369" max="5621" width="9.140625" style="1"/>
    <col min="5622" max="5622" width="52.85546875" style="1" customWidth="1"/>
    <col min="5623" max="5623" width="23.7109375" style="1" customWidth="1"/>
    <col min="5624" max="5624" width="14.5703125" style="1" customWidth="1"/>
    <col min="5625" max="5877" width="9.140625" style="1"/>
    <col min="5878" max="5878" width="52.85546875" style="1" customWidth="1"/>
    <col min="5879" max="5879" width="23.7109375" style="1" customWidth="1"/>
    <col min="5880" max="5880" width="14.5703125" style="1" customWidth="1"/>
    <col min="5881" max="6133" width="9.140625" style="1"/>
    <col min="6134" max="6134" width="52.85546875" style="1" customWidth="1"/>
    <col min="6135" max="6135" width="23.7109375" style="1" customWidth="1"/>
    <col min="6136" max="6136" width="14.5703125" style="1" customWidth="1"/>
    <col min="6137" max="6389" width="9.140625" style="1"/>
    <col min="6390" max="6390" width="52.85546875" style="1" customWidth="1"/>
    <col min="6391" max="6391" width="23.7109375" style="1" customWidth="1"/>
    <col min="6392" max="6392" width="14.5703125" style="1" customWidth="1"/>
    <col min="6393" max="6645" width="9.140625" style="1"/>
    <col min="6646" max="6646" width="52.85546875" style="1" customWidth="1"/>
    <col min="6647" max="6647" width="23.7109375" style="1" customWidth="1"/>
    <col min="6648" max="6648" width="14.5703125" style="1" customWidth="1"/>
    <col min="6649" max="6901" width="9.140625" style="1"/>
    <col min="6902" max="6902" width="52.85546875" style="1" customWidth="1"/>
    <col min="6903" max="6903" width="23.7109375" style="1" customWidth="1"/>
    <col min="6904" max="6904" width="14.5703125" style="1" customWidth="1"/>
    <col min="6905" max="7157" width="9.140625" style="1"/>
    <col min="7158" max="7158" width="52.85546875" style="1" customWidth="1"/>
    <col min="7159" max="7159" width="23.7109375" style="1" customWidth="1"/>
    <col min="7160" max="7160" width="14.5703125" style="1" customWidth="1"/>
    <col min="7161" max="7413" width="9.140625" style="1"/>
    <col min="7414" max="7414" width="52.85546875" style="1" customWidth="1"/>
    <col min="7415" max="7415" width="23.7109375" style="1" customWidth="1"/>
    <col min="7416" max="7416" width="14.5703125" style="1" customWidth="1"/>
    <col min="7417" max="7669" width="9.140625" style="1"/>
    <col min="7670" max="7670" width="52.85546875" style="1" customWidth="1"/>
    <col min="7671" max="7671" width="23.7109375" style="1" customWidth="1"/>
    <col min="7672" max="7672" width="14.5703125" style="1" customWidth="1"/>
    <col min="7673" max="7925" width="9.140625" style="1"/>
    <col min="7926" max="7926" width="52.85546875" style="1" customWidth="1"/>
    <col min="7927" max="7927" width="23.7109375" style="1" customWidth="1"/>
    <col min="7928" max="7928" width="14.5703125" style="1" customWidth="1"/>
    <col min="7929" max="8181" width="9.140625" style="1"/>
    <col min="8182" max="8182" width="52.85546875" style="1" customWidth="1"/>
    <col min="8183" max="8183" width="23.7109375" style="1" customWidth="1"/>
    <col min="8184" max="8184" width="14.5703125" style="1" customWidth="1"/>
    <col min="8185" max="8437" width="9.140625" style="1"/>
    <col min="8438" max="8438" width="52.85546875" style="1" customWidth="1"/>
    <col min="8439" max="8439" width="23.7109375" style="1" customWidth="1"/>
    <col min="8440" max="8440" width="14.5703125" style="1" customWidth="1"/>
    <col min="8441" max="8693" width="9.140625" style="1"/>
    <col min="8694" max="8694" width="52.85546875" style="1" customWidth="1"/>
    <col min="8695" max="8695" width="23.7109375" style="1" customWidth="1"/>
    <col min="8696" max="8696" width="14.5703125" style="1" customWidth="1"/>
    <col min="8697" max="8949" width="9.140625" style="1"/>
    <col min="8950" max="8950" width="52.85546875" style="1" customWidth="1"/>
    <col min="8951" max="8951" width="23.7109375" style="1" customWidth="1"/>
    <col min="8952" max="8952" width="14.5703125" style="1" customWidth="1"/>
    <col min="8953" max="9205" width="9.140625" style="1"/>
    <col min="9206" max="9206" width="52.85546875" style="1" customWidth="1"/>
    <col min="9207" max="9207" width="23.7109375" style="1" customWidth="1"/>
    <col min="9208" max="9208" width="14.5703125" style="1" customWidth="1"/>
    <col min="9209" max="9461" width="9.140625" style="1"/>
    <col min="9462" max="9462" width="52.85546875" style="1" customWidth="1"/>
    <col min="9463" max="9463" width="23.7109375" style="1" customWidth="1"/>
    <col min="9464" max="9464" width="14.5703125" style="1" customWidth="1"/>
    <col min="9465" max="9717" width="9.140625" style="1"/>
    <col min="9718" max="9718" width="52.85546875" style="1" customWidth="1"/>
    <col min="9719" max="9719" width="23.7109375" style="1" customWidth="1"/>
    <col min="9720" max="9720" width="14.5703125" style="1" customWidth="1"/>
    <col min="9721" max="9973" width="9.140625" style="1"/>
    <col min="9974" max="9974" width="52.85546875" style="1" customWidth="1"/>
    <col min="9975" max="9975" width="23.7109375" style="1" customWidth="1"/>
    <col min="9976" max="9976" width="14.5703125" style="1" customWidth="1"/>
    <col min="9977" max="10229" width="9.140625" style="1"/>
    <col min="10230" max="10230" width="52.85546875" style="1" customWidth="1"/>
    <col min="10231" max="10231" width="23.7109375" style="1" customWidth="1"/>
    <col min="10232" max="10232" width="14.5703125" style="1" customWidth="1"/>
    <col min="10233" max="10485" width="9.140625" style="1"/>
    <col min="10486" max="10486" width="52.85546875" style="1" customWidth="1"/>
    <col min="10487" max="10487" width="23.7109375" style="1" customWidth="1"/>
    <col min="10488" max="10488" width="14.5703125" style="1" customWidth="1"/>
    <col min="10489" max="10741" width="9.140625" style="1"/>
    <col min="10742" max="10742" width="52.85546875" style="1" customWidth="1"/>
    <col min="10743" max="10743" width="23.7109375" style="1" customWidth="1"/>
    <col min="10744" max="10744" width="14.5703125" style="1" customWidth="1"/>
    <col min="10745" max="10997" width="9.140625" style="1"/>
    <col min="10998" max="10998" width="52.85546875" style="1" customWidth="1"/>
    <col min="10999" max="10999" width="23.7109375" style="1" customWidth="1"/>
    <col min="11000" max="11000" width="14.5703125" style="1" customWidth="1"/>
    <col min="11001" max="11253" width="9.140625" style="1"/>
    <col min="11254" max="11254" width="52.85546875" style="1" customWidth="1"/>
    <col min="11255" max="11255" width="23.7109375" style="1" customWidth="1"/>
    <col min="11256" max="11256" width="14.5703125" style="1" customWidth="1"/>
    <col min="11257" max="11509" width="9.140625" style="1"/>
    <col min="11510" max="11510" width="52.85546875" style="1" customWidth="1"/>
    <col min="11511" max="11511" width="23.7109375" style="1" customWidth="1"/>
    <col min="11512" max="11512" width="14.5703125" style="1" customWidth="1"/>
    <col min="11513" max="11765" width="9.140625" style="1"/>
    <col min="11766" max="11766" width="52.85546875" style="1" customWidth="1"/>
    <col min="11767" max="11767" width="23.7109375" style="1" customWidth="1"/>
    <col min="11768" max="11768" width="14.5703125" style="1" customWidth="1"/>
    <col min="11769" max="12021" width="9.140625" style="1"/>
    <col min="12022" max="12022" width="52.85546875" style="1" customWidth="1"/>
    <col min="12023" max="12023" width="23.7109375" style="1" customWidth="1"/>
    <col min="12024" max="12024" width="14.5703125" style="1" customWidth="1"/>
    <col min="12025" max="12277" width="9.140625" style="1"/>
    <col min="12278" max="12278" width="52.85546875" style="1" customWidth="1"/>
    <col min="12279" max="12279" width="23.7109375" style="1" customWidth="1"/>
    <col min="12280" max="12280" width="14.5703125" style="1" customWidth="1"/>
    <col min="12281" max="12533" width="9.140625" style="1"/>
    <col min="12534" max="12534" width="52.85546875" style="1" customWidth="1"/>
    <col min="12535" max="12535" width="23.7109375" style="1" customWidth="1"/>
    <col min="12536" max="12536" width="14.5703125" style="1" customWidth="1"/>
    <col min="12537" max="12789" width="9.140625" style="1"/>
    <col min="12790" max="12790" width="52.85546875" style="1" customWidth="1"/>
    <col min="12791" max="12791" width="23.7109375" style="1" customWidth="1"/>
    <col min="12792" max="12792" width="14.5703125" style="1" customWidth="1"/>
    <col min="12793" max="13045" width="9.140625" style="1"/>
    <col min="13046" max="13046" width="52.85546875" style="1" customWidth="1"/>
    <col min="13047" max="13047" width="23.7109375" style="1" customWidth="1"/>
    <col min="13048" max="13048" width="14.5703125" style="1" customWidth="1"/>
    <col min="13049" max="13301" width="9.140625" style="1"/>
    <col min="13302" max="13302" width="52.85546875" style="1" customWidth="1"/>
    <col min="13303" max="13303" width="23.7109375" style="1" customWidth="1"/>
    <col min="13304" max="13304" width="14.5703125" style="1" customWidth="1"/>
    <col min="13305" max="13557" width="9.140625" style="1"/>
    <col min="13558" max="13558" width="52.85546875" style="1" customWidth="1"/>
    <col min="13559" max="13559" width="23.7109375" style="1" customWidth="1"/>
    <col min="13560" max="13560" width="14.5703125" style="1" customWidth="1"/>
    <col min="13561" max="13813" width="9.140625" style="1"/>
    <col min="13814" max="13814" width="52.85546875" style="1" customWidth="1"/>
    <col min="13815" max="13815" width="23.7109375" style="1" customWidth="1"/>
    <col min="13816" max="13816" width="14.5703125" style="1" customWidth="1"/>
    <col min="13817" max="14069" width="9.140625" style="1"/>
    <col min="14070" max="14070" width="52.85546875" style="1" customWidth="1"/>
    <col min="14071" max="14071" width="23.7109375" style="1" customWidth="1"/>
    <col min="14072" max="14072" width="14.5703125" style="1" customWidth="1"/>
    <col min="14073" max="14325" width="9.140625" style="1"/>
    <col min="14326" max="14326" width="52.85546875" style="1" customWidth="1"/>
    <col min="14327" max="14327" width="23.7109375" style="1" customWidth="1"/>
    <col min="14328" max="14328" width="14.5703125" style="1" customWidth="1"/>
    <col min="14329" max="14581" width="9.140625" style="1"/>
    <col min="14582" max="14582" width="52.85546875" style="1" customWidth="1"/>
    <col min="14583" max="14583" width="23.7109375" style="1" customWidth="1"/>
    <col min="14584" max="14584" width="14.5703125" style="1" customWidth="1"/>
    <col min="14585" max="14837" width="9.140625" style="1"/>
    <col min="14838" max="14838" width="52.85546875" style="1" customWidth="1"/>
    <col min="14839" max="14839" width="23.7109375" style="1" customWidth="1"/>
    <col min="14840" max="14840" width="14.5703125" style="1" customWidth="1"/>
    <col min="14841" max="15093" width="9.140625" style="1"/>
    <col min="15094" max="15094" width="52.85546875" style="1" customWidth="1"/>
    <col min="15095" max="15095" width="23.7109375" style="1" customWidth="1"/>
    <col min="15096" max="15096" width="14.5703125" style="1" customWidth="1"/>
    <col min="15097" max="15349" width="9.140625" style="1"/>
    <col min="15350" max="15350" width="52.85546875" style="1" customWidth="1"/>
    <col min="15351" max="15351" width="23.7109375" style="1" customWidth="1"/>
    <col min="15352" max="15352" width="14.5703125" style="1" customWidth="1"/>
    <col min="15353" max="15605" width="9.140625" style="1"/>
    <col min="15606" max="15606" width="52.85546875" style="1" customWidth="1"/>
    <col min="15607" max="15607" width="23.7109375" style="1" customWidth="1"/>
    <col min="15608" max="15608" width="14.5703125" style="1" customWidth="1"/>
    <col min="15609" max="15861" width="9.140625" style="1"/>
    <col min="15862" max="15862" width="52.85546875" style="1" customWidth="1"/>
    <col min="15863" max="15863" width="23.7109375" style="1" customWidth="1"/>
    <col min="15864" max="15864" width="14.5703125" style="1" customWidth="1"/>
    <col min="15865" max="16117" width="9.140625" style="1"/>
    <col min="16118" max="16118" width="52.85546875" style="1" customWidth="1"/>
    <col min="16119" max="16119" width="23.7109375" style="1" customWidth="1"/>
    <col min="16120" max="16120" width="14.5703125" style="1" customWidth="1"/>
    <col min="16121" max="16384" width="9.140625" style="1"/>
  </cols>
  <sheetData>
    <row r="1" spans="1:8" ht="15" customHeight="1" x14ac:dyDescent="0.2">
      <c r="A1" s="83" t="s">
        <v>199</v>
      </c>
      <c r="B1" s="83"/>
      <c r="C1" s="83"/>
      <c r="D1" s="83"/>
      <c r="E1" s="83"/>
    </row>
    <row r="2" spans="1:8" ht="15" customHeight="1" x14ac:dyDescent="0.2">
      <c r="A2" s="84" t="s">
        <v>198</v>
      </c>
      <c r="B2" s="84"/>
      <c r="C2" s="84"/>
      <c r="D2" s="84"/>
      <c r="E2" s="84"/>
    </row>
    <row r="3" spans="1:8" ht="15" customHeight="1" x14ac:dyDescent="0.2">
      <c r="A3" s="85" t="s">
        <v>0</v>
      </c>
      <c r="B3" s="85"/>
      <c r="C3" s="85"/>
      <c r="D3" s="85"/>
      <c r="E3" s="85"/>
    </row>
    <row r="4" spans="1:8" ht="55.5" customHeight="1" x14ac:dyDescent="0.2">
      <c r="A4" s="86" t="s">
        <v>1</v>
      </c>
      <c r="B4" s="86"/>
      <c r="C4" s="86"/>
      <c r="D4" s="86"/>
      <c r="E4" s="86"/>
    </row>
    <row r="5" spans="1:8" x14ac:dyDescent="0.2">
      <c r="C5" s="3"/>
    </row>
    <row r="7" spans="1:8" ht="14.25" x14ac:dyDescent="0.2">
      <c r="A7" s="87" t="s">
        <v>2</v>
      </c>
      <c r="B7" s="87"/>
      <c r="C7" s="87"/>
      <c r="D7" s="87"/>
      <c r="E7" s="87"/>
    </row>
    <row r="8" spans="1:8" ht="11.25" customHeight="1" x14ac:dyDescent="0.2">
      <c r="B8" s="6"/>
      <c r="C8" s="7"/>
    </row>
    <row r="9" spans="1:8" x14ac:dyDescent="0.2">
      <c r="B9" s="8"/>
      <c r="C9" s="9"/>
      <c r="E9" s="5" t="s">
        <v>3</v>
      </c>
    </row>
    <row r="10" spans="1:8" ht="42" customHeight="1" x14ac:dyDescent="0.2">
      <c r="A10" s="10" t="s">
        <v>4</v>
      </c>
      <c r="B10" s="11" t="s">
        <v>5</v>
      </c>
      <c r="C10" s="12" t="s">
        <v>6</v>
      </c>
      <c r="D10" s="13" t="s">
        <v>7</v>
      </c>
      <c r="E10" s="13" t="s">
        <v>6</v>
      </c>
      <c r="H10" s="14"/>
    </row>
    <row r="11" spans="1:8" x14ac:dyDescent="0.2">
      <c r="A11" s="15" t="s">
        <v>8</v>
      </c>
      <c r="B11" s="16" t="s">
        <v>9</v>
      </c>
      <c r="C11" s="17">
        <f>C12+C40</f>
        <v>1207723969.55</v>
      </c>
      <c r="D11" s="18">
        <f>D12+D40</f>
        <v>-23986280</v>
      </c>
      <c r="E11" s="18">
        <f>E12+E40</f>
        <v>1183737689.55</v>
      </c>
    </row>
    <row r="12" spans="1:8" x14ac:dyDescent="0.2">
      <c r="A12" s="15" t="s">
        <v>10</v>
      </c>
      <c r="B12" s="19"/>
      <c r="C12" s="18">
        <f>C13+C18+C22+C31+C37</f>
        <v>1088093319</v>
      </c>
      <c r="D12" s="18">
        <f>D13+D18+D22+D31+D37</f>
        <v>-23986280</v>
      </c>
      <c r="E12" s="18">
        <f>E13+E18+E22+E31+E37</f>
        <v>1064107039</v>
      </c>
    </row>
    <row r="13" spans="1:8" s="21" customFormat="1" x14ac:dyDescent="0.2">
      <c r="A13" s="20" t="s">
        <v>11</v>
      </c>
      <c r="B13" s="16" t="s">
        <v>12</v>
      </c>
      <c r="C13" s="18">
        <f>C14</f>
        <v>964387279</v>
      </c>
      <c r="D13" s="18">
        <f>D14</f>
        <v>-23986280</v>
      </c>
      <c r="E13" s="18">
        <f>E14</f>
        <v>940400999</v>
      </c>
    </row>
    <row r="14" spans="1:8" x14ac:dyDescent="0.2">
      <c r="A14" s="22" t="s">
        <v>13</v>
      </c>
      <c r="B14" s="19" t="s">
        <v>14</v>
      </c>
      <c r="C14" s="23">
        <f>C15+C16+C17</f>
        <v>964387279</v>
      </c>
      <c r="D14" s="23">
        <f t="shared" ref="D14:E14" si="0">D15+D16+D17</f>
        <v>-23986280</v>
      </c>
      <c r="E14" s="23">
        <f t="shared" si="0"/>
        <v>940400999</v>
      </c>
    </row>
    <row r="15" spans="1:8" ht="48" x14ac:dyDescent="0.2">
      <c r="A15" s="24" t="s">
        <v>15</v>
      </c>
      <c r="B15" s="19" t="s">
        <v>16</v>
      </c>
      <c r="C15" s="23">
        <v>961766125</v>
      </c>
      <c r="D15" s="25">
        <v>-23986280</v>
      </c>
      <c r="E15" s="26">
        <f t="shared" ref="E15:E73" si="1">C15+D15</f>
        <v>937779845</v>
      </c>
    </row>
    <row r="16" spans="1:8" ht="72" x14ac:dyDescent="0.2">
      <c r="A16" s="24" t="s">
        <v>17</v>
      </c>
      <c r="B16" s="19" t="s">
        <v>18</v>
      </c>
      <c r="C16" s="23">
        <v>677601</v>
      </c>
      <c r="D16" s="25">
        <v>0</v>
      </c>
      <c r="E16" s="26">
        <f t="shared" si="1"/>
        <v>677601</v>
      </c>
    </row>
    <row r="17" spans="1:5" s="28" customFormat="1" ht="24" x14ac:dyDescent="0.2">
      <c r="A17" s="24" t="s">
        <v>19</v>
      </c>
      <c r="B17" s="19" t="s">
        <v>20</v>
      </c>
      <c r="C17" s="23">
        <v>1943553</v>
      </c>
      <c r="D17" s="27"/>
      <c r="E17" s="26">
        <f t="shared" si="1"/>
        <v>1943553</v>
      </c>
    </row>
    <row r="18" spans="1:5" s="28" customFormat="1" ht="24" x14ac:dyDescent="0.2">
      <c r="A18" s="29" t="s">
        <v>21</v>
      </c>
      <c r="B18" s="16" t="s">
        <v>22</v>
      </c>
      <c r="C18" s="18">
        <f>SUM(C19:C21)</f>
        <v>11704487</v>
      </c>
      <c r="D18" s="18">
        <f>SUM(D19:D21)</f>
        <v>0</v>
      </c>
      <c r="E18" s="18">
        <f>SUM(E19:E21)</f>
        <v>11704487</v>
      </c>
    </row>
    <row r="19" spans="1:5" s="28" customFormat="1" ht="72" x14ac:dyDescent="0.2">
      <c r="A19" s="24" t="s">
        <v>23</v>
      </c>
      <c r="B19" s="19" t="s">
        <v>24</v>
      </c>
      <c r="C19" s="27">
        <v>5346084</v>
      </c>
      <c r="D19" s="27">
        <v>0</v>
      </c>
      <c r="E19" s="26">
        <f t="shared" si="1"/>
        <v>5346084</v>
      </c>
    </row>
    <row r="20" spans="1:5" s="28" customFormat="1" ht="72" x14ac:dyDescent="0.2">
      <c r="A20" s="24" t="s">
        <v>25</v>
      </c>
      <c r="B20" s="19" t="s">
        <v>26</v>
      </c>
      <c r="C20" s="27">
        <v>28895</v>
      </c>
      <c r="D20" s="27">
        <v>0</v>
      </c>
      <c r="E20" s="26">
        <f t="shared" si="1"/>
        <v>28895</v>
      </c>
    </row>
    <row r="21" spans="1:5" s="28" customFormat="1" ht="72" x14ac:dyDescent="0.2">
      <c r="A21" s="24" t="s">
        <v>27</v>
      </c>
      <c r="B21" s="19" t="s">
        <v>28</v>
      </c>
      <c r="C21" s="27">
        <v>6329508</v>
      </c>
      <c r="D21" s="27">
        <v>0</v>
      </c>
      <c r="E21" s="26">
        <f t="shared" si="1"/>
        <v>6329508</v>
      </c>
    </row>
    <row r="22" spans="1:5" s="28" customFormat="1" x14ac:dyDescent="0.2">
      <c r="A22" s="20" t="s">
        <v>29</v>
      </c>
      <c r="B22" s="16" t="s">
        <v>30</v>
      </c>
      <c r="C22" s="18">
        <f>C23+C26+C29</f>
        <v>81105672</v>
      </c>
      <c r="D22" s="18">
        <f>D23+D26+D29</f>
        <v>0</v>
      </c>
      <c r="E22" s="18">
        <f>E23+E26+E29</f>
        <v>81105672</v>
      </c>
    </row>
    <row r="23" spans="1:5" s="28" customFormat="1" ht="15" customHeight="1" x14ac:dyDescent="0.2">
      <c r="A23" s="30" t="s">
        <v>31</v>
      </c>
      <c r="B23" s="19" t="s">
        <v>32</v>
      </c>
      <c r="C23" s="23">
        <f>SUM(C24:C25)</f>
        <v>65991550</v>
      </c>
      <c r="D23" s="23">
        <f>SUM(D24:D25)</f>
        <v>0</v>
      </c>
      <c r="E23" s="23">
        <f>SUM(E24:E25)</f>
        <v>65991550</v>
      </c>
    </row>
    <row r="24" spans="1:5" s="28" customFormat="1" ht="24" x14ac:dyDescent="0.2">
      <c r="A24" s="31" t="s">
        <v>33</v>
      </c>
      <c r="B24" s="32" t="s">
        <v>34</v>
      </c>
      <c r="C24" s="33">
        <v>44834590</v>
      </c>
      <c r="D24" s="34">
        <v>0</v>
      </c>
      <c r="E24" s="26">
        <f t="shared" si="1"/>
        <v>44834590</v>
      </c>
    </row>
    <row r="25" spans="1:5" s="28" customFormat="1" ht="38.25" customHeight="1" x14ac:dyDescent="0.2">
      <c r="A25" s="31" t="s">
        <v>35</v>
      </c>
      <c r="B25" s="32" t="s">
        <v>36</v>
      </c>
      <c r="C25" s="33">
        <v>21156960</v>
      </c>
      <c r="D25" s="27">
        <v>0</v>
      </c>
      <c r="E25" s="26">
        <f t="shared" si="1"/>
        <v>21156960</v>
      </c>
    </row>
    <row r="26" spans="1:5" s="28" customFormat="1" x14ac:dyDescent="0.2">
      <c r="A26" s="30" t="s">
        <v>37</v>
      </c>
      <c r="B26" s="19" t="s">
        <v>38</v>
      </c>
      <c r="C26" s="23">
        <f>SUM(C27:C28)</f>
        <v>12107790</v>
      </c>
      <c r="D26" s="23">
        <f>SUM(D27:D28)</f>
        <v>0</v>
      </c>
      <c r="E26" s="23">
        <f>SUM(E27:E28)</f>
        <v>12107790</v>
      </c>
    </row>
    <row r="27" spans="1:5" s="28" customFormat="1" ht="15" customHeight="1" x14ac:dyDescent="0.2">
      <c r="A27" s="30" t="s">
        <v>37</v>
      </c>
      <c r="B27" s="19" t="s">
        <v>39</v>
      </c>
      <c r="C27" s="23">
        <v>12102113</v>
      </c>
      <c r="D27" s="27">
        <v>0</v>
      </c>
      <c r="E27" s="26">
        <f t="shared" si="1"/>
        <v>12102113</v>
      </c>
    </row>
    <row r="28" spans="1:5" s="28" customFormat="1" ht="24" x14ac:dyDescent="0.2">
      <c r="A28" s="30" t="s">
        <v>40</v>
      </c>
      <c r="B28" s="19" t="s">
        <v>41</v>
      </c>
      <c r="C28" s="23">
        <v>5677</v>
      </c>
      <c r="D28" s="27"/>
      <c r="E28" s="26">
        <f t="shared" si="1"/>
        <v>5677</v>
      </c>
    </row>
    <row r="29" spans="1:5" s="28" customFormat="1" x14ac:dyDescent="0.2">
      <c r="A29" s="30" t="s">
        <v>42</v>
      </c>
      <c r="B29" s="19" t="s">
        <v>43</v>
      </c>
      <c r="C29" s="23">
        <f>C30</f>
        <v>3006332</v>
      </c>
      <c r="D29" s="23">
        <f>D30</f>
        <v>0</v>
      </c>
      <c r="E29" s="23">
        <f>E30</f>
        <v>3006332</v>
      </c>
    </row>
    <row r="30" spans="1:5" s="28" customFormat="1" ht="24" x14ac:dyDescent="0.2">
      <c r="A30" s="30" t="s">
        <v>44</v>
      </c>
      <c r="B30" s="19" t="s">
        <v>45</v>
      </c>
      <c r="C30" s="23">
        <v>3006332</v>
      </c>
      <c r="D30" s="26">
        <v>0</v>
      </c>
      <c r="E30" s="26">
        <f t="shared" si="1"/>
        <v>3006332</v>
      </c>
    </row>
    <row r="31" spans="1:5" s="28" customFormat="1" x14ac:dyDescent="0.2">
      <c r="A31" s="35" t="s">
        <v>46</v>
      </c>
      <c r="B31" s="16" t="s">
        <v>47</v>
      </c>
      <c r="C31" s="18">
        <f>C32+C34</f>
        <v>19192045</v>
      </c>
      <c r="D31" s="18">
        <f>D32+D34</f>
        <v>0</v>
      </c>
      <c r="E31" s="18">
        <f>E32+E34</f>
        <v>19192045</v>
      </c>
    </row>
    <row r="32" spans="1:5" s="28" customFormat="1" x14ac:dyDescent="0.2">
      <c r="A32" s="30" t="s">
        <v>48</v>
      </c>
      <c r="B32" s="36" t="s">
        <v>49</v>
      </c>
      <c r="C32" s="23">
        <f>C33</f>
        <v>16867172</v>
      </c>
      <c r="D32" s="23">
        <f>D33</f>
        <v>0</v>
      </c>
      <c r="E32" s="23">
        <f>E33</f>
        <v>16867172</v>
      </c>
    </row>
    <row r="33" spans="1:5" s="28" customFormat="1" ht="24" x14ac:dyDescent="0.2">
      <c r="A33" s="30" t="s">
        <v>50</v>
      </c>
      <c r="B33" s="19" t="s">
        <v>51</v>
      </c>
      <c r="C33" s="23">
        <v>16867172</v>
      </c>
      <c r="D33" s="26">
        <v>0</v>
      </c>
      <c r="E33" s="26">
        <f t="shared" si="1"/>
        <v>16867172</v>
      </c>
    </row>
    <row r="34" spans="1:5" s="28" customFormat="1" x14ac:dyDescent="0.2">
      <c r="A34" s="30" t="s">
        <v>52</v>
      </c>
      <c r="B34" s="19" t="s">
        <v>53</v>
      </c>
      <c r="C34" s="23">
        <f>C35+C36</f>
        <v>2324873</v>
      </c>
      <c r="D34" s="23">
        <f>D35+D36</f>
        <v>0</v>
      </c>
      <c r="E34" s="23">
        <f>E35+E36</f>
        <v>2324873</v>
      </c>
    </row>
    <row r="35" spans="1:5" s="28" customFormat="1" ht="24" x14ac:dyDescent="0.2">
      <c r="A35" s="37" t="s">
        <v>54</v>
      </c>
      <c r="B35" s="19" t="s">
        <v>55</v>
      </c>
      <c r="C35" s="23">
        <v>2318900</v>
      </c>
      <c r="D35" s="26">
        <v>0</v>
      </c>
      <c r="E35" s="26">
        <f t="shared" si="1"/>
        <v>2318900</v>
      </c>
    </row>
    <row r="36" spans="1:5" s="28" customFormat="1" ht="29.25" customHeight="1" x14ac:dyDescent="0.2">
      <c r="A36" s="38" t="s">
        <v>56</v>
      </c>
      <c r="B36" s="19" t="s">
        <v>57</v>
      </c>
      <c r="C36" s="23">
        <v>5973</v>
      </c>
      <c r="D36" s="27">
        <v>0</v>
      </c>
      <c r="E36" s="26">
        <f t="shared" si="1"/>
        <v>5973</v>
      </c>
    </row>
    <row r="37" spans="1:5" s="28" customFormat="1" x14ac:dyDescent="0.2">
      <c r="A37" s="20" t="s">
        <v>58</v>
      </c>
      <c r="B37" s="16" t="s">
        <v>59</v>
      </c>
      <c r="C37" s="18">
        <f>C38+C39</f>
        <v>11703836</v>
      </c>
      <c r="D37" s="18">
        <f>D38+D39</f>
        <v>0</v>
      </c>
      <c r="E37" s="18">
        <f>E38+E39</f>
        <v>11703836</v>
      </c>
    </row>
    <row r="38" spans="1:5" s="28" customFormat="1" ht="36" x14ac:dyDescent="0.2">
      <c r="A38" s="39" t="s">
        <v>60</v>
      </c>
      <c r="B38" s="19" t="s">
        <v>61</v>
      </c>
      <c r="C38" s="23">
        <v>11680236</v>
      </c>
      <c r="D38" s="27">
        <v>0</v>
      </c>
      <c r="E38" s="26">
        <f t="shared" si="1"/>
        <v>11680236</v>
      </c>
    </row>
    <row r="39" spans="1:5" s="28" customFormat="1" ht="24" x14ac:dyDescent="0.2">
      <c r="A39" s="39" t="s">
        <v>62</v>
      </c>
      <c r="B39" s="19" t="s">
        <v>63</v>
      </c>
      <c r="C39" s="23">
        <v>23600</v>
      </c>
      <c r="D39" s="26">
        <v>0</v>
      </c>
      <c r="E39" s="26">
        <f t="shared" si="1"/>
        <v>23600</v>
      </c>
    </row>
    <row r="40" spans="1:5" s="28" customFormat="1" x14ac:dyDescent="0.2">
      <c r="A40" s="20" t="s">
        <v>64</v>
      </c>
      <c r="B40" s="19"/>
      <c r="C40" s="18">
        <f>C41+C50+C58+C62+C55</f>
        <v>119630650.55</v>
      </c>
      <c r="D40" s="18">
        <f t="shared" ref="D40:E40" si="2">D41+D50+D58+D62+D55</f>
        <v>0</v>
      </c>
      <c r="E40" s="18">
        <f t="shared" si="2"/>
        <v>119630650.55</v>
      </c>
    </row>
    <row r="41" spans="1:5" s="28" customFormat="1" ht="24" x14ac:dyDescent="0.2">
      <c r="A41" s="20" t="s">
        <v>65</v>
      </c>
      <c r="B41" s="16" t="s">
        <v>66</v>
      </c>
      <c r="C41" s="18">
        <f>C42+C46+C48</f>
        <v>60257693</v>
      </c>
      <c r="D41" s="18">
        <f>D42+D46+D48</f>
        <v>0</v>
      </c>
      <c r="E41" s="18">
        <f>E42+E46+E48</f>
        <v>60257693</v>
      </c>
    </row>
    <row r="42" spans="1:5" s="28" customFormat="1" ht="60" x14ac:dyDescent="0.2">
      <c r="A42" s="24" t="s">
        <v>67</v>
      </c>
      <c r="B42" s="19" t="s">
        <v>68</v>
      </c>
      <c r="C42" s="23">
        <f>C43+C44+C45</f>
        <v>49541120</v>
      </c>
      <c r="D42" s="23">
        <f>D43+D44+D45</f>
        <v>0</v>
      </c>
      <c r="E42" s="23">
        <f>E43+E44+E45</f>
        <v>49541120</v>
      </c>
    </row>
    <row r="43" spans="1:5" s="28" customFormat="1" ht="50.25" customHeight="1" x14ac:dyDescent="0.2">
      <c r="A43" s="40" t="s">
        <v>69</v>
      </c>
      <c r="B43" s="19" t="s">
        <v>70</v>
      </c>
      <c r="C43" s="23">
        <v>15319700</v>
      </c>
      <c r="D43" s="27">
        <v>0</v>
      </c>
      <c r="E43" s="26">
        <f t="shared" si="1"/>
        <v>15319700</v>
      </c>
    </row>
    <row r="44" spans="1:5" s="28" customFormat="1" ht="48" x14ac:dyDescent="0.2">
      <c r="A44" s="40" t="s">
        <v>71</v>
      </c>
      <c r="B44" s="19" t="s">
        <v>72</v>
      </c>
      <c r="C44" s="23">
        <v>6147920</v>
      </c>
      <c r="D44" s="26"/>
      <c r="E44" s="26">
        <f t="shared" si="1"/>
        <v>6147920</v>
      </c>
    </row>
    <row r="45" spans="1:5" s="28" customFormat="1" ht="37.5" customHeight="1" x14ac:dyDescent="0.2">
      <c r="A45" s="40" t="s">
        <v>73</v>
      </c>
      <c r="B45" s="19" t="s">
        <v>74</v>
      </c>
      <c r="C45" s="23">
        <v>28073500</v>
      </c>
      <c r="D45" s="26">
        <v>0</v>
      </c>
      <c r="E45" s="26">
        <f t="shared" si="1"/>
        <v>28073500</v>
      </c>
    </row>
    <row r="46" spans="1:5" s="28" customFormat="1" ht="19.5" customHeight="1" x14ac:dyDescent="0.2">
      <c r="A46" s="30" t="s">
        <v>75</v>
      </c>
      <c r="B46" s="19" t="s">
        <v>76</v>
      </c>
      <c r="C46" s="23">
        <f>C47</f>
        <v>209073</v>
      </c>
      <c r="D46" s="23">
        <f>D47</f>
        <v>0</v>
      </c>
      <c r="E46" s="23">
        <f>E47</f>
        <v>209073</v>
      </c>
    </row>
    <row r="47" spans="1:5" s="28" customFormat="1" ht="36" x14ac:dyDescent="0.2">
      <c r="A47" s="30" t="s">
        <v>77</v>
      </c>
      <c r="B47" s="19" t="s">
        <v>78</v>
      </c>
      <c r="C47" s="23">
        <v>209073</v>
      </c>
      <c r="D47" s="23">
        <v>0</v>
      </c>
      <c r="E47" s="26">
        <f t="shared" si="1"/>
        <v>209073</v>
      </c>
    </row>
    <row r="48" spans="1:5" s="28" customFormat="1" ht="51.75" customHeight="1" x14ac:dyDescent="0.2">
      <c r="A48" s="40" t="s">
        <v>79</v>
      </c>
      <c r="B48" s="19" t="s">
        <v>80</v>
      </c>
      <c r="C48" s="23">
        <f>C49</f>
        <v>10507500</v>
      </c>
      <c r="D48" s="23">
        <f>D49</f>
        <v>0</v>
      </c>
      <c r="E48" s="23">
        <f>E49</f>
        <v>10507500</v>
      </c>
    </row>
    <row r="49" spans="1:6" s="28" customFormat="1" ht="48" x14ac:dyDescent="0.2">
      <c r="A49" s="40" t="s">
        <v>81</v>
      </c>
      <c r="B49" s="19" t="s">
        <v>82</v>
      </c>
      <c r="C49" s="23">
        <v>10507500</v>
      </c>
      <c r="D49" s="26">
        <v>0</v>
      </c>
      <c r="E49" s="26">
        <f t="shared" si="1"/>
        <v>10507500</v>
      </c>
    </row>
    <row r="50" spans="1:6" s="28" customFormat="1" x14ac:dyDescent="0.2">
      <c r="A50" s="20" t="s">
        <v>83</v>
      </c>
      <c r="B50" s="16" t="s">
        <v>84</v>
      </c>
      <c r="C50" s="18">
        <f>C51</f>
        <v>2211600</v>
      </c>
      <c r="D50" s="18">
        <f>D51</f>
        <v>0</v>
      </c>
      <c r="E50" s="18">
        <f>E51</f>
        <v>2211600</v>
      </c>
    </row>
    <row r="51" spans="1:6" s="28" customFormat="1" ht="15.75" customHeight="1" x14ac:dyDescent="0.2">
      <c r="A51" s="30" t="s">
        <v>85</v>
      </c>
      <c r="B51" s="19" t="s">
        <v>86</v>
      </c>
      <c r="C51" s="23">
        <f>SUM(C52:C54)</f>
        <v>2211600</v>
      </c>
      <c r="D51" s="23">
        <f>SUM(D52:D54)</f>
        <v>0</v>
      </c>
      <c r="E51" s="23">
        <f>SUM(E52:E54)</f>
        <v>2211600</v>
      </c>
    </row>
    <row r="52" spans="1:6" s="28" customFormat="1" ht="24" x14ac:dyDescent="0.2">
      <c r="A52" s="30" t="s">
        <v>87</v>
      </c>
      <c r="B52" s="19" t="s">
        <v>88</v>
      </c>
      <c r="C52" s="23">
        <v>334000</v>
      </c>
      <c r="D52" s="26">
        <v>0</v>
      </c>
      <c r="E52" s="26">
        <f t="shared" si="1"/>
        <v>334000</v>
      </c>
    </row>
    <row r="53" spans="1:6" s="28" customFormat="1" ht="15.75" customHeight="1" x14ac:dyDescent="0.2">
      <c r="A53" s="30" t="s">
        <v>89</v>
      </c>
      <c r="B53" s="19" t="s">
        <v>90</v>
      </c>
      <c r="C53" s="23">
        <v>1836600</v>
      </c>
      <c r="D53" s="27">
        <v>0</v>
      </c>
      <c r="E53" s="26">
        <f t="shared" si="1"/>
        <v>1836600</v>
      </c>
    </row>
    <row r="54" spans="1:6" s="28" customFormat="1" ht="19.5" customHeight="1" x14ac:dyDescent="0.2">
      <c r="A54" s="30" t="s">
        <v>91</v>
      </c>
      <c r="B54" s="19" t="s">
        <v>92</v>
      </c>
      <c r="C54" s="23">
        <v>41000</v>
      </c>
      <c r="D54" s="26">
        <v>0</v>
      </c>
      <c r="E54" s="26">
        <f t="shared" si="1"/>
        <v>41000</v>
      </c>
      <c r="F54" s="41"/>
    </row>
    <row r="55" spans="1:6" s="28" customFormat="1" ht="25.5" x14ac:dyDescent="0.2">
      <c r="A55" s="42" t="s">
        <v>93</v>
      </c>
      <c r="B55" s="43" t="s">
        <v>94</v>
      </c>
      <c r="C55" s="18">
        <f>C56</f>
        <v>3865017.55</v>
      </c>
      <c r="D55" s="18">
        <f t="shared" ref="D55:E56" si="3">D56</f>
        <v>0</v>
      </c>
      <c r="E55" s="18">
        <f t="shared" si="3"/>
        <v>3865017.55</v>
      </c>
    </row>
    <row r="56" spans="1:6" s="28" customFormat="1" x14ac:dyDescent="0.2">
      <c r="A56" s="22" t="s">
        <v>95</v>
      </c>
      <c r="B56" s="19" t="s">
        <v>96</v>
      </c>
      <c r="C56" s="23">
        <f>C57</f>
        <v>3865017.55</v>
      </c>
      <c r="D56" s="23">
        <f t="shared" si="3"/>
        <v>0</v>
      </c>
      <c r="E56" s="23">
        <f t="shared" si="3"/>
        <v>3865017.55</v>
      </c>
    </row>
    <row r="57" spans="1:6" s="28" customFormat="1" ht="15.75" customHeight="1" x14ac:dyDescent="0.2">
      <c r="A57" s="22" t="s">
        <v>97</v>
      </c>
      <c r="B57" s="19" t="s">
        <v>98</v>
      </c>
      <c r="C57" s="23">
        <v>3865017.55</v>
      </c>
      <c r="D57" s="27"/>
      <c r="E57" s="26">
        <f t="shared" si="1"/>
        <v>3865017.55</v>
      </c>
    </row>
    <row r="58" spans="1:6" s="28" customFormat="1" ht="24" x14ac:dyDescent="0.2">
      <c r="A58" s="20" t="s">
        <v>99</v>
      </c>
      <c r="B58" s="16" t="s">
        <v>100</v>
      </c>
      <c r="C58" s="18">
        <f t="shared" ref="C58:E58" si="4">C59</f>
        <v>44867200</v>
      </c>
      <c r="D58" s="18">
        <f t="shared" si="4"/>
        <v>0</v>
      </c>
      <c r="E58" s="18">
        <f t="shared" si="4"/>
        <v>44867200</v>
      </c>
    </row>
    <row r="59" spans="1:6" s="28" customFormat="1" ht="48" x14ac:dyDescent="0.2">
      <c r="A59" s="30" t="s">
        <v>101</v>
      </c>
      <c r="B59" s="19" t="s">
        <v>102</v>
      </c>
      <c r="C59" s="23">
        <f>C60+C61</f>
        <v>44867200</v>
      </c>
      <c r="D59" s="23">
        <f t="shared" ref="D59:E59" si="5">D60+D61</f>
        <v>0</v>
      </c>
      <c r="E59" s="23">
        <f t="shared" si="5"/>
        <v>44867200</v>
      </c>
    </row>
    <row r="60" spans="1:6" s="28" customFormat="1" ht="48" x14ac:dyDescent="0.2">
      <c r="A60" s="24" t="s">
        <v>103</v>
      </c>
      <c r="B60" s="19" t="s">
        <v>104</v>
      </c>
      <c r="C60" s="23">
        <v>44383500</v>
      </c>
      <c r="D60" s="26"/>
      <c r="E60" s="26">
        <f t="shared" si="1"/>
        <v>44383500</v>
      </c>
    </row>
    <row r="61" spans="1:6" s="28" customFormat="1" ht="60" x14ac:dyDescent="0.2">
      <c r="A61" s="24" t="s">
        <v>105</v>
      </c>
      <c r="B61" s="19" t="s">
        <v>106</v>
      </c>
      <c r="C61" s="23">
        <v>483700</v>
      </c>
      <c r="D61" s="26">
        <v>0</v>
      </c>
      <c r="E61" s="26">
        <f t="shared" si="1"/>
        <v>483700</v>
      </c>
    </row>
    <row r="62" spans="1:6" s="28" customFormat="1" x14ac:dyDescent="0.2">
      <c r="A62" s="20" t="s">
        <v>107</v>
      </c>
      <c r="B62" s="16" t="s">
        <v>108</v>
      </c>
      <c r="C62" s="18">
        <f>SUM(C63:C73)</f>
        <v>8429140</v>
      </c>
      <c r="D62" s="18">
        <f>SUM(D63:D73)</f>
        <v>0</v>
      </c>
      <c r="E62" s="18">
        <f>SUM(E63:E73)</f>
        <v>8429140</v>
      </c>
    </row>
    <row r="63" spans="1:6" s="28" customFormat="1" ht="72" x14ac:dyDescent="0.2">
      <c r="A63" s="37" t="s">
        <v>109</v>
      </c>
      <c r="B63" s="36" t="s">
        <v>110</v>
      </c>
      <c r="C63" s="23">
        <v>108044</v>
      </c>
      <c r="D63" s="27"/>
      <c r="E63" s="26">
        <f t="shared" si="1"/>
        <v>108044</v>
      </c>
    </row>
    <row r="64" spans="1:6" s="28" customFormat="1" ht="36" x14ac:dyDescent="0.2">
      <c r="A64" s="44" t="s">
        <v>111</v>
      </c>
      <c r="B64" s="19" t="s">
        <v>112</v>
      </c>
      <c r="C64" s="23">
        <v>15006</v>
      </c>
      <c r="D64" s="27"/>
      <c r="E64" s="26">
        <f t="shared" si="1"/>
        <v>15006</v>
      </c>
    </row>
    <row r="65" spans="1:5" s="28" customFormat="1" ht="36" x14ac:dyDescent="0.2">
      <c r="A65" s="45" t="s">
        <v>113</v>
      </c>
      <c r="B65" s="19" t="s">
        <v>114</v>
      </c>
      <c r="C65" s="23">
        <v>50500</v>
      </c>
      <c r="D65" s="27"/>
      <c r="E65" s="26">
        <f t="shared" si="1"/>
        <v>50500</v>
      </c>
    </row>
    <row r="66" spans="1:5" s="28" customFormat="1" ht="36" x14ac:dyDescent="0.2">
      <c r="A66" s="46" t="s">
        <v>115</v>
      </c>
      <c r="B66" s="47" t="s">
        <v>116</v>
      </c>
      <c r="C66" s="23">
        <v>1000</v>
      </c>
      <c r="D66" s="27"/>
      <c r="E66" s="26">
        <f t="shared" si="1"/>
        <v>1000</v>
      </c>
    </row>
    <row r="67" spans="1:5" s="28" customFormat="1" ht="24" x14ac:dyDescent="0.2">
      <c r="A67" s="48" t="s">
        <v>117</v>
      </c>
      <c r="B67" s="49" t="s">
        <v>118</v>
      </c>
      <c r="C67" s="23">
        <v>5000</v>
      </c>
      <c r="D67" s="27"/>
      <c r="E67" s="26">
        <f t="shared" si="1"/>
        <v>5000</v>
      </c>
    </row>
    <row r="68" spans="1:5" s="28" customFormat="1" ht="24" x14ac:dyDescent="0.2">
      <c r="A68" s="46" t="s">
        <v>119</v>
      </c>
      <c r="B68" s="47" t="s">
        <v>120</v>
      </c>
      <c r="C68" s="23">
        <v>30000</v>
      </c>
      <c r="D68" s="27"/>
      <c r="E68" s="26">
        <f t="shared" si="1"/>
        <v>30000</v>
      </c>
    </row>
    <row r="69" spans="1:5" s="28" customFormat="1" ht="48" x14ac:dyDescent="0.2">
      <c r="A69" s="39" t="s">
        <v>121</v>
      </c>
      <c r="B69" s="19" t="s">
        <v>122</v>
      </c>
      <c r="C69" s="23">
        <v>1300000</v>
      </c>
      <c r="D69" s="27"/>
      <c r="E69" s="26">
        <f t="shared" si="1"/>
        <v>1300000</v>
      </c>
    </row>
    <row r="70" spans="1:5" s="28" customFormat="1" ht="24" x14ac:dyDescent="0.2">
      <c r="A70" s="24" t="s">
        <v>123</v>
      </c>
      <c r="B70" s="19" t="s">
        <v>124</v>
      </c>
      <c r="C70" s="23">
        <v>800000</v>
      </c>
      <c r="D70" s="26">
        <v>0</v>
      </c>
      <c r="E70" s="26">
        <f t="shared" si="1"/>
        <v>800000</v>
      </c>
    </row>
    <row r="71" spans="1:5" s="28" customFormat="1" ht="48" x14ac:dyDescent="0.2">
      <c r="A71" s="24" t="s">
        <v>125</v>
      </c>
      <c r="B71" s="19" t="s">
        <v>126</v>
      </c>
      <c r="C71" s="23">
        <v>50000</v>
      </c>
      <c r="D71" s="26"/>
      <c r="E71" s="26">
        <f t="shared" si="1"/>
        <v>50000</v>
      </c>
    </row>
    <row r="72" spans="1:5" s="28" customFormat="1" ht="36" x14ac:dyDescent="0.2">
      <c r="A72" s="24" t="s">
        <v>127</v>
      </c>
      <c r="B72" s="19" t="s">
        <v>128</v>
      </c>
      <c r="C72" s="23">
        <v>501400</v>
      </c>
      <c r="D72" s="26"/>
      <c r="E72" s="26">
        <f t="shared" si="1"/>
        <v>501400</v>
      </c>
    </row>
    <row r="73" spans="1:5" s="28" customFormat="1" ht="24" x14ac:dyDescent="0.2">
      <c r="A73" s="24" t="s">
        <v>129</v>
      </c>
      <c r="B73" s="19" t="s">
        <v>130</v>
      </c>
      <c r="C73" s="23">
        <v>5568190</v>
      </c>
      <c r="D73" s="27">
        <v>0</v>
      </c>
      <c r="E73" s="26">
        <f t="shared" si="1"/>
        <v>5568190</v>
      </c>
    </row>
    <row r="74" spans="1:5" s="28" customFormat="1" ht="15.75" customHeight="1" x14ac:dyDescent="0.2">
      <c r="A74" s="51" t="s">
        <v>131</v>
      </c>
      <c r="B74" s="52" t="s">
        <v>132</v>
      </c>
      <c r="C74" s="53">
        <f>C75+C101+C104</f>
        <v>2029485974.0699999</v>
      </c>
      <c r="D74" s="53">
        <f t="shared" ref="D74:E74" si="6">D75+D101+D104</f>
        <v>34412040.329999998</v>
      </c>
      <c r="E74" s="53">
        <f t="shared" si="6"/>
        <v>2063898014.3999999</v>
      </c>
    </row>
    <row r="75" spans="1:5" s="28" customFormat="1" ht="25.5" x14ac:dyDescent="0.2">
      <c r="A75" s="54" t="s">
        <v>133</v>
      </c>
      <c r="B75" s="55" t="s">
        <v>134</v>
      </c>
      <c r="C75" s="56">
        <f>C76+C80+C90+C98</f>
        <v>2028679395.95</v>
      </c>
      <c r="D75" s="56">
        <f>D76+D80+D90+D98</f>
        <v>34412040.329999998</v>
      </c>
      <c r="E75" s="56">
        <f>E76+E80+E90+E98</f>
        <v>2063091436.28</v>
      </c>
    </row>
    <row r="76" spans="1:5" s="28" customFormat="1" ht="16.5" customHeight="1" x14ac:dyDescent="0.2">
      <c r="A76" s="54" t="s">
        <v>135</v>
      </c>
      <c r="B76" s="55" t="s">
        <v>136</v>
      </c>
      <c r="C76" s="56">
        <f>SUM(C77:C79)</f>
        <v>444705915.17000002</v>
      </c>
      <c r="D76" s="56">
        <f t="shared" ref="D76:E76" si="7">SUM(D77:D79)</f>
        <v>2554658.33</v>
      </c>
      <c r="E76" s="56">
        <f t="shared" si="7"/>
        <v>447260573.5</v>
      </c>
    </row>
    <row r="77" spans="1:5" s="28" customFormat="1" ht="25.5" x14ac:dyDescent="0.2">
      <c r="A77" s="54" t="s">
        <v>137</v>
      </c>
      <c r="B77" s="55" t="s">
        <v>138</v>
      </c>
      <c r="C77" s="56">
        <v>20163334</v>
      </c>
      <c r="D77" s="27"/>
      <c r="E77" s="26">
        <f>C77+D77</f>
        <v>20163334</v>
      </c>
    </row>
    <row r="78" spans="1:5" s="28" customFormat="1" ht="24" x14ac:dyDescent="0.2">
      <c r="A78" s="57" t="s">
        <v>139</v>
      </c>
      <c r="B78" s="58" t="s">
        <v>140</v>
      </c>
      <c r="C78" s="27">
        <v>5078581.17</v>
      </c>
      <c r="D78" s="27">
        <v>2554658.33</v>
      </c>
      <c r="E78" s="26">
        <f>C78+D78</f>
        <v>7633239.5</v>
      </c>
    </row>
    <row r="79" spans="1:5" s="28" customFormat="1" ht="38.25" x14ac:dyDescent="0.2">
      <c r="A79" s="54" t="s">
        <v>141</v>
      </c>
      <c r="B79" s="55" t="s">
        <v>142</v>
      </c>
      <c r="C79" s="56">
        <v>419464000</v>
      </c>
      <c r="D79" s="27">
        <v>0</v>
      </c>
      <c r="E79" s="26">
        <f>C79+D79</f>
        <v>419464000</v>
      </c>
    </row>
    <row r="80" spans="1:5" s="28" customFormat="1" ht="30" x14ac:dyDescent="0.2">
      <c r="A80" s="59" t="s">
        <v>143</v>
      </c>
      <c r="B80" s="60" t="s">
        <v>144</v>
      </c>
      <c r="C80" s="56">
        <f>SUM(C81:C89)</f>
        <v>509985668.86000001</v>
      </c>
      <c r="D80" s="56">
        <f>SUM(D81:D89)</f>
        <v>4280400</v>
      </c>
      <c r="E80" s="56">
        <f>SUM(E81:E89)</f>
        <v>514266068.86000001</v>
      </c>
    </row>
    <row r="81" spans="1:5" s="28" customFormat="1" ht="51" x14ac:dyDescent="0.2">
      <c r="A81" s="61" t="s">
        <v>145</v>
      </c>
      <c r="B81" s="60" t="s">
        <v>146</v>
      </c>
      <c r="C81" s="56">
        <v>51867744.060000002</v>
      </c>
      <c r="D81" s="56">
        <v>0</v>
      </c>
      <c r="E81" s="56">
        <f t="shared" ref="E81:E89" si="8">C81+D81</f>
        <v>51867744.060000002</v>
      </c>
    </row>
    <row r="82" spans="1:5" s="28" customFormat="1" ht="29.25" customHeight="1" x14ac:dyDescent="0.2">
      <c r="A82" s="62" t="s">
        <v>147</v>
      </c>
      <c r="B82" s="63" t="s">
        <v>148</v>
      </c>
      <c r="C82" s="64">
        <v>30547000</v>
      </c>
      <c r="D82" s="56">
        <v>0</v>
      </c>
      <c r="E82" s="56">
        <f t="shared" si="8"/>
        <v>30547000</v>
      </c>
    </row>
    <row r="83" spans="1:5" s="28" customFormat="1" ht="36.75" customHeight="1" x14ac:dyDescent="0.2">
      <c r="A83" s="62" t="s">
        <v>149</v>
      </c>
      <c r="B83" s="65" t="s">
        <v>150</v>
      </c>
      <c r="C83" s="56">
        <v>1018328.21</v>
      </c>
      <c r="D83" s="56"/>
      <c r="E83" s="56">
        <f t="shared" si="8"/>
        <v>1018328.21</v>
      </c>
    </row>
    <row r="84" spans="1:5" s="28" customFormat="1" ht="25.5" x14ac:dyDescent="0.2">
      <c r="A84" s="66" t="s">
        <v>151</v>
      </c>
      <c r="B84" s="32" t="s">
        <v>152</v>
      </c>
      <c r="C84" s="64">
        <v>698280</v>
      </c>
      <c r="D84" s="56">
        <v>0</v>
      </c>
      <c r="E84" s="56">
        <f t="shared" si="8"/>
        <v>698280</v>
      </c>
    </row>
    <row r="85" spans="1:5" s="28" customFormat="1" ht="16.5" customHeight="1" x14ac:dyDescent="0.2">
      <c r="A85" s="67" t="s">
        <v>153</v>
      </c>
      <c r="B85" s="65" t="s">
        <v>154</v>
      </c>
      <c r="C85" s="56">
        <v>36042.51</v>
      </c>
      <c r="D85" s="56"/>
      <c r="E85" s="56">
        <f t="shared" si="8"/>
        <v>36042.51</v>
      </c>
    </row>
    <row r="86" spans="1:5" s="28" customFormat="1" ht="38.25" x14ac:dyDescent="0.2">
      <c r="A86" s="67" t="s">
        <v>155</v>
      </c>
      <c r="B86" s="65" t="s">
        <v>156</v>
      </c>
      <c r="C86" s="56">
        <v>340682400</v>
      </c>
      <c r="D86" s="56">
        <v>0</v>
      </c>
      <c r="E86" s="56">
        <f t="shared" si="8"/>
        <v>340682400</v>
      </c>
    </row>
    <row r="87" spans="1:5" s="28" customFormat="1" ht="51" x14ac:dyDescent="0.2">
      <c r="A87" s="67" t="s">
        <v>157</v>
      </c>
      <c r="B87" s="65" t="s">
        <v>158</v>
      </c>
      <c r="C87" s="56">
        <v>347454.55</v>
      </c>
      <c r="D87" s="56"/>
      <c r="E87" s="56">
        <f t="shared" si="8"/>
        <v>347454.55</v>
      </c>
    </row>
    <row r="88" spans="1:5" s="28" customFormat="1" ht="38.25" x14ac:dyDescent="0.2">
      <c r="A88" s="67" t="s">
        <v>159</v>
      </c>
      <c r="B88" s="65" t="s">
        <v>160</v>
      </c>
      <c r="C88" s="56">
        <v>25830731.41</v>
      </c>
      <c r="D88" s="56"/>
      <c r="E88" s="56">
        <f t="shared" si="8"/>
        <v>25830731.41</v>
      </c>
    </row>
    <row r="89" spans="1:5" s="28" customFormat="1" ht="15.75" customHeight="1" x14ac:dyDescent="0.2">
      <c r="A89" s="68" t="s">
        <v>161</v>
      </c>
      <c r="B89" s="65" t="s">
        <v>162</v>
      </c>
      <c r="C89" s="56">
        <v>58957688.119999997</v>
      </c>
      <c r="D89" s="27">
        <f>4280400</f>
        <v>4280400</v>
      </c>
      <c r="E89" s="26">
        <f t="shared" si="8"/>
        <v>63238088.119999997</v>
      </c>
    </row>
    <row r="90" spans="1:5" s="28" customFormat="1" ht="18.75" customHeight="1" x14ac:dyDescent="0.2">
      <c r="A90" s="69" t="s">
        <v>163</v>
      </c>
      <c r="B90" s="65" t="s">
        <v>164</v>
      </c>
      <c r="C90" s="56">
        <f>SUM(C91:C97)</f>
        <v>1028143037.64</v>
      </c>
      <c r="D90" s="56">
        <f>SUM(D91:D97)</f>
        <v>27576982</v>
      </c>
      <c r="E90" s="56">
        <f>SUM(E91:E97)</f>
        <v>1055720019.64</v>
      </c>
    </row>
    <row r="91" spans="1:5" s="28" customFormat="1" ht="29.25" customHeight="1" x14ac:dyDescent="0.2">
      <c r="A91" s="67" t="s">
        <v>165</v>
      </c>
      <c r="B91" s="70" t="s">
        <v>166</v>
      </c>
      <c r="C91" s="56">
        <v>61272982</v>
      </c>
      <c r="D91" s="56">
        <f>1394700+593700-8100-3332600+335500+1982</f>
        <v>-1014818</v>
      </c>
      <c r="E91" s="26">
        <f t="shared" ref="E91:E97" si="9">C91+D91</f>
        <v>60258164</v>
      </c>
    </row>
    <row r="92" spans="1:5" s="28" customFormat="1" ht="38.25" x14ac:dyDescent="0.2">
      <c r="A92" s="71" t="s">
        <v>167</v>
      </c>
      <c r="B92" s="70" t="s">
        <v>168</v>
      </c>
      <c r="C92" s="56">
        <v>29165100</v>
      </c>
      <c r="D92" s="27">
        <v>0</v>
      </c>
      <c r="E92" s="26">
        <f t="shared" si="9"/>
        <v>29165100</v>
      </c>
    </row>
    <row r="93" spans="1:5" s="28" customFormat="1" ht="63.75" x14ac:dyDescent="0.2">
      <c r="A93" s="71" t="s">
        <v>169</v>
      </c>
      <c r="B93" s="70" t="s">
        <v>170</v>
      </c>
      <c r="C93" s="56">
        <f>23418700+585500</f>
        <v>24004200</v>
      </c>
      <c r="D93" s="27">
        <f>-2700-108600</f>
        <v>-111300</v>
      </c>
      <c r="E93" s="26">
        <f t="shared" si="9"/>
        <v>23892900</v>
      </c>
    </row>
    <row r="94" spans="1:5" s="28" customFormat="1" ht="51" x14ac:dyDescent="0.2">
      <c r="A94" s="71" t="s">
        <v>171</v>
      </c>
      <c r="B94" s="70" t="s">
        <v>172</v>
      </c>
      <c r="C94" s="56">
        <v>3637600</v>
      </c>
      <c r="D94" s="27"/>
      <c r="E94" s="26">
        <f t="shared" si="9"/>
        <v>3637600</v>
      </c>
    </row>
    <row r="95" spans="1:5" s="28" customFormat="1" ht="51" x14ac:dyDescent="0.2">
      <c r="A95" s="71" t="s">
        <v>173</v>
      </c>
      <c r="B95" s="70" t="s">
        <v>174</v>
      </c>
      <c r="C95" s="56">
        <v>12080.64</v>
      </c>
      <c r="D95" s="27"/>
      <c r="E95" s="26">
        <f t="shared" si="9"/>
        <v>12080.64</v>
      </c>
    </row>
    <row r="96" spans="1:5" s="28" customFormat="1" ht="27" customHeight="1" x14ac:dyDescent="0.2">
      <c r="A96" s="71" t="s">
        <v>175</v>
      </c>
      <c r="B96" s="70" t="s">
        <v>176</v>
      </c>
      <c r="C96" s="56">
        <v>4367475</v>
      </c>
      <c r="D96" s="27"/>
      <c r="E96" s="26">
        <f t="shared" si="9"/>
        <v>4367475</v>
      </c>
    </row>
    <row r="97" spans="1:5" s="28" customFormat="1" ht="19.5" customHeight="1" x14ac:dyDescent="0.2">
      <c r="A97" s="71" t="s">
        <v>177</v>
      </c>
      <c r="B97" s="70" t="s">
        <v>178</v>
      </c>
      <c r="C97" s="56">
        <v>905683600</v>
      </c>
      <c r="D97" s="27">
        <v>28703100</v>
      </c>
      <c r="E97" s="26">
        <f t="shared" si="9"/>
        <v>934386700</v>
      </c>
    </row>
    <row r="98" spans="1:5" s="28" customFormat="1" ht="23.25" customHeight="1" x14ac:dyDescent="0.2">
      <c r="A98" s="72" t="s">
        <v>179</v>
      </c>
      <c r="B98" s="70" t="s">
        <v>180</v>
      </c>
      <c r="C98" s="56">
        <f>C100+C99</f>
        <v>45844774.280000001</v>
      </c>
      <c r="D98" s="56">
        <f t="shared" ref="D98:E98" si="10">D100+D99</f>
        <v>0</v>
      </c>
      <c r="E98" s="56">
        <f t="shared" si="10"/>
        <v>45844774.280000001</v>
      </c>
    </row>
    <row r="99" spans="1:5" s="28" customFormat="1" ht="75" x14ac:dyDescent="0.2">
      <c r="A99" s="72" t="s">
        <v>181</v>
      </c>
      <c r="B99" s="70" t="s">
        <v>182</v>
      </c>
      <c r="C99" s="56">
        <v>45335600</v>
      </c>
      <c r="D99" s="56">
        <v>0</v>
      </c>
      <c r="E99" s="26">
        <f>C99+D99</f>
        <v>45335600</v>
      </c>
    </row>
    <row r="100" spans="1:5" s="28" customFormat="1" ht="25.5" x14ac:dyDescent="0.2">
      <c r="A100" s="73" t="s">
        <v>183</v>
      </c>
      <c r="B100" s="70" t="s">
        <v>184</v>
      </c>
      <c r="C100" s="27">
        <v>509174.28</v>
      </c>
      <c r="D100" s="27">
        <v>0</v>
      </c>
      <c r="E100" s="26">
        <f>C100+D100</f>
        <v>509174.28</v>
      </c>
    </row>
    <row r="101" spans="1:5" s="28" customFormat="1" ht="30.75" customHeight="1" x14ac:dyDescent="0.2">
      <c r="A101" s="74" t="s">
        <v>185</v>
      </c>
      <c r="B101" s="75" t="s">
        <v>186</v>
      </c>
      <c r="C101" s="76">
        <f t="shared" ref="C101:E102" si="11">C102</f>
        <v>403289.06</v>
      </c>
      <c r="D101" s="76">
        <f t="shared" si="11"/>
        <v>0</v>
      </c>
      <c r="E101" s="76">
        <f t="shared" si="11"/>
        <v>403289.06</v>
      </c>
    </row>
    <row r="102" spans="1:5" s="28" customFormat="1" ht="30" customHeight="1" x14ac:dyDescent="0.2">
      <c r="A102" s="77" t="s">
        <v>187</v>
      </c>
      <c r="B102" s="75" t="s">
        <v>188</v>
      </c>
      <c r="C102" s="76">
        <f t="shared" si="11"/>
        <v>403289.06</v>
      </c>
      <c r="D102" s="76">
        <f t="shared" si="11"/>
        <v>0</v>
      </c>
      <c r="E102" s="76">
        <f t="shared" si="11"/>
        <v>403289.06</v>
      </c>
    </row>
    <row r="103" spans="1:5" s="28" customFormat="1" ht="30.75" customHeight="1" x14ac:dyDescent="0.2">
      <c r="A103" s="77" t="s">
        <v>189</v>
      </c>
      <c r="B103" s="75" t="s">
        <v>190</v>
      </c>
      <c r="C103" s="50">
        <v>403289.06</v>
      </c>
      <c r="D103" s="50">
        <v>0</v>
      </c>
      <c r="E103" s="26">
        <f>C103+D103</f>
        <v>403289.06</v>
      </c>
    </row>
    <row r="104" spans="1:5" s="28" customFormat="1" ht="18" customHeight="1" x14ac:dyDescent="0.2">
      <c r="A104" s="78" t="s">
        <v>191</v>
      </c>
      <c r="B104" s="75" t="s">
        <v>192</v>
      </c>
      <c r="C104" s="76">
        <f t="shared" ref="C104:E105" si="12">C105</f>
        <v>403289.06</v>
      </c>
      <c r="D104" s="76">
        <f t="shared" si="12"/>
        <v>0</v>
      </c>
      <c r="E104" s="76">
        <f t="shared" si="12"/>
        <v>403289.06</v>
      </c>
    </row>
    <row r="105" spans="1:5" s="28" customFormat="1" ht="18" customHeight="1" x14ac:dyDescent="0.2">
      <c r="A105" s="77" t="s">
        <v>193</v>
      </c>
      <c r="B105" s="75" t="s">
        <v>194</v>
      </c>
      <c r="C105" s="76">
        <f t="shared" si="12"/>
        <v>403289.06</v>
      </c>
      <c r="D105" s="76">
        <f t="shared" si="12"/>
        <v>0</v>
      </c>
      <c r="E105" s="76">
        <f t="shared" si="12"/>
        <v>403289.06</v>
      </c>
    </row>
    <row r="106" spans="1:5" s="28" customFormat="1" ht="18.75" customHeight="1" x14ac:dyDescent="0.2">
      <c r="A106" s="77" t="s">
        <v>193</v>
      </c>
      <c r="B106" s="75" t="s">
        <v>195</v>
      </c>
      <c r="C106" s="50">
        <v>403289.06</v>
      </c>
      <c r="D106" s="50">
        <v>0</v>
      </c>
      <c r="E106" s="26">
        <f>C106+D106</f>
        <v>403289.06</v>
      </c>
    </row>
    <row r="107" spans="1:5" s="28" customFormat="1" ht="16.5" customHeight="1" x14ac:dyDescent="0.2">
      <c r="A107" s="88" t="s">
        <v>196</v>
      </c>
      <c r="B107" s="89"/>
      <c r="C107" s="79">
        <f>C74+C11</f>
        <v>3237209943.6199999</v>
      </c>
      <c r="D107" s="79">
        <f>D74+D11</f>
        <v>10425760.329999998</v>
      </c>
      <c r="E107" s="79">
        <f>E74+E11</f>
        <v>3247635703.9499998</v>
      </c>
    </row>
    <row r="108" spans="1:5" x14ac:dyDescent="0.2">
      <c r="A108" s="81"/>
      <c r="B108" s="82"/>
      <c r="C108" s="82"/>
    </row>
    <row r="109" spans="1:5" x14ac:dyDescent="0.2">
      <c r="A109" s="1" t="s">
        <v>197</v>
      </c>
    </row>
  </sheetData>
  <sheetProtection password="D646" sheet="1" objects="1" scenarios="1"/>
  <mergeCells count="7">
    <mergeCell ref="A108:C108"/>
    <mergeCell ref="A1:E1"/>
    <mergeCell ref="A2:E2"/>
    <mergeCell ref="A3:E3"/>
    <mergeCell ref="A4:E4"/>
    <mergeCell ref="A7:E7"/>
    <mergeCell ref="A107:B107"/>
  </mergeCells>
  <pageMargins left="0.70866141732283472" right="0.70866141732283472" top="0.74803149606299213" bottom="0.15748031496062992" header="0.31496062992125984" footer="0.31496062992125984"/>
  <pageSetup paperSize="9" scale="76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4.доходы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2019-10-11T08:00:11Z</cp:lastPrinted>
  <dcterms:created xsi:type="dcterms:W3CDTF">2019-10-11T06:22:46Z</dcterms:created>
  <dcterms:modified xsi:type="dcterms:W3CDTF">2019-10-11T08:00:56Z</dcterms:modified>
</cp:coreProperties>
</file>